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xlsBook"/>
  <bookViews>
    <workbookView xWindow="936" yWindow="300" windowWidth="13668" windowHeight="7956" tabRatio="887" firstSheet="4" activeTab="4"/>
  </bookViews>
  <sheets>
    <sheet name="modList00" sheetId="623" state="veryHidden" r:id="rId1"/>
    <sheet name="modList02" sheetId="645" state="veryHidden" r:id="rId2"/>
    <sheet name="Инструкция" sheetId="525" r:id="rId3"/>
    <sheet name="Лог обновления" sheetId="429" state="veryHidden" r:id="rId4"/>
    <sheet name="Титульный" sheetId="437" r:id="rId5"/>
    <sheet name="Территории" sheetId="601" r:id="rId6"/>
    <sheet name="Перечень тарифов" sheetId="540" r:id="rId7"/>
    <sheet name="Форма 1.0.1 | Т-ТЭ | &gt;=25МВт" sheetId="634" state="veryHidden" r:id="rId8"/>
    <sheet name="Форма 4.2.1 | Т-ТЭ | &gt;=25МВт" sheetId="624" state="veryHidden" r:id="rId9"/>
    <sheet name="Форма 1.0.1 | Т-ТЭ | ТСО" sheetId="614" state="veryHidden" r:id="rId10"/>
    <sheet name="Форма 4.2.1 | Т-ТЭ | ТСО" sheetId="625" state="veryHidden" r:id="rId11"/>
    <sheet name="Форма 1.0.1 | Т-ТЭ | потр" sheetId="643" r:id="rId12"/>
    <sheet name="Форма 4.2.1 | Т-ТЭ | потр" sheetId="642" r:id="rId13"/>
    <sheet name="Форма 1.0.1 | Т-ТЭ | предел" sheetId="635" state="veryHidden" r:id="rId14"/>
    <sheet name="Форма 4.2.1 | Т-ТЭ | предел" sheetId="626" state="veryHidden" r:id="rId15"/>
    <sheet name="Форма 1.0.1 | Т-ТЭ | индикат" sheetId="641" state="veryHidden" r:id="rId16"/>
    <sheet name="Форма 4.2.1 | Т-ТЭ | индикат" sheetId="640" state="veryHidden" r:id="rId17"/>
    <sheet name="Форма 1.0.1 | Резерв мощности" sheetId="636" state="veryHidden" r:id="rId18"/>
    <sheet name="Форма 4.2.1 | Резерв мощности" sheetId="631" state="veryHidden" r:id="rId19"/>
    <sheet name="Форма 1.0.1 | Т-ТН" sheetId="637" state="veryHidden" r:id="rId20"/>
    <sheet name="Форма 4.2.2 | Т-ТН" sheetId="627" state="veryHidden" r:id="rId21"/>
    <sheet name="Форма 1.0.1 | Т-передача ТЭ" sheetId="638" state="veryHidden" r:id="rId22"/>
    <sheet name="Форма 4.2.2 | Т-передача ТЭ" sheetId="629" state="veryHidden" r:id="rId23"/>
    <sheet name="Форма 1.0.1 | Т-передача ТН" sheetId="639" state="veryHidden" r:id="rId24"/>
    <sheet name="Форма 4.2.2 | Т-передача ТН" sheetId="630" state="veryHidden" r:id="rId25"/>
    <sheet name="Форма 1.0.1 | Т-гор.вода" sheetId="616" state="veryHidden" r:id="rId26"/>
    <sheet name="Форма 4.2.3 | Т-гор.вода" sheetId="628" state="veryHidden" r:id="rId27"/>
    <sheet name="Форма 1.0.1 | Т-подкл" sheetId="618" state="veryHidden" r:id="rId28"/>
    <sheet name="Форма 4.2.4 | Т-подкл" sheetId="633" state="veryHidden" r:id="rId29"/>
    <sheet name="Форма 1.0.1 | Т-подкл(инд)" sheetId="617" state="veryHidden" r:id="rId30"/>
    <sheet name="Форма 4.2.5 | Т-подкл(инд)" sheetId="632" state="veryHidden" r:id="rId31"/>
    <sheet name="Форма 1.0.1 | Форма 4.7" sheetId="622" state="veryHidden" r:id="rId32"/>
    <sheet name="Форма 4.7" sheetId="608" state="veryHidden" r:id="rId33"/>
    <sheet name="Форма 4.8" sheetId="610" state="veryHidden" r:id="rId34"/>
    <sheet name="Форма 1.0.2" sheetId="550" state="veryHidden" r:id="rId35"/>
    <sheet name="Сведения об изменении" sheetId="568" r:id="rId36"/>
    <sheet name="Форма 1.0.1 | Форма 4.8" sheetId="644" state="veryHidden" r:id="rId37"/>
    <sheet name="Комментарии" sheetId="431" r:id="rId38"/>
    <sheet name="Проверка" sheetId="546" r:id="rId39"/>
    <sheet name="et_union_hor" sheetId="471" state="veryHidden" r:id="rId40"/>
    <sheet name="TEHSHEET" sheetId="205" state="veryHidden" r:id="rId41"/>
    <sheet name="modListTempFilter" sheetId="620" state="veryHidden" r:id="rId42"/>
    <sheet name="modCheckCyan" sheetId="612" state="veryHidden" r:id="rId43"/>
    <sheet name="REESTR_LINK" sheetId="602" state="veryHidden" r:id="rId44"/>
    <sheet name="REESTR_DS" sheetId="603" state="veryHidden" r:id="rId45"/>
    <sheet name="modHTTP" sheetId="604" state="veryHidden" r:id="rId46"/>
    <sheet name="modfrmRezimChoose" sheetId="609" state="veryHidden" r:id="rId47"/>
    <sheet name="modSheetMain" sheetId="599" state="veryHidden" r:id="rId48"/>
    <sheet name="REESTR_VT" sheetId="577" state="veryHidden" r:id="rId49"/>
    <sheet name="REESTR_VED" sheetId="579" state="veryHidden" r:id="rId50"/>
    <sheet name="modfrmReestrObj" sheetId="570" state="veryHidden" r:id="rId51"/>
    <sheet name="AllSheetsInThisWorkbook" sheetId="389" state="veryHidden" r:id="rId52"/>
    <sheet name="et_union_vert" sheetId="521" state="veryHidden" r:id="rId53"/>
    <sheet name="modInstruction" sheetId="605" state="veryHidden" r:id="rId54"/>
    <sheet name="modRegion" sheetId="528" state="veryHidden" r:id="rId55"/>
    <sheet name="modReestr" sheetId="433" state="veryHidden" r:id="rId56"/>
    <sheet name="modfrmReestr" sheetId="434" state="veryHidden" r:id="rId57"/>
    <sheet name="modUpdTemplMain" sheetId="424" state="veryHidden" r:id="rId58"/>
    <sheet name="REESTR_ORG" sheetId="390" state="veryHidden" r:id="rId59"/>
    <sheet name="modClassifierValidate" sheetId="400" state="veryHidden" r:id="rId60"/>
    <sheet name="modProv" sheetId="520" state="veryHidden" r:id="rId61"/>
    <sheet name="modHyp" sheetId="398" state="veryHidden" r:id="rId62"/>
    <sheet name="modServiceModule" sheetId="594" state="veryHidden" r:id="rId63"/>
    <sheet name="modList01" sheetId="551" state="veryHidden" r:id="rId64"/>
    <sheet name="modList03" sheetId="549" state="veryHidden" r:id="rId65"/>
    <sheet name="REESTR_MO_FILTER" sheetId="621" state="veryHidden" r:id="rId66"/>
    <sheet name="REESTR_MO" sheetId="518" state="veryHidden" r:id="rId67"/>
    <sheet name="modInfo" sheetId="513" state="veryHidden" r:id="rId68"/>
    <sheet name="modList05" sheetId="619" state="veryHidden" r:id="rId69"/>
    <sheet name="modList06" sheetId="553" state="veryHidden" r:id="rId70"/>
    <sheet name="modList07" sheetId="569" state="veryHidden" r:id="rId71"/>
    <sheet name="modList11" sheetId="539" state="veryHidden" r:id="rId72"/>
    <sheet name="modList12" sheetId="611" state="veryHidden" r:id="rId73"/>
    <sheet name="modfrmDateChoose" sheetId="517" state="veryHidden" r:id="rId74"/>
    <sheet name="modComm" sheetId="514" state="veryHidden" r:id="rId75"/>
    <sheet name="modThisWorkbook" sheetId="511" state="veryHidden" r:id="rId76"/>
    <sheet name="modfrmReestrMR" sheetId="519" state="veryHidden" r:id="rId77"/>
    <sheet name="modfrmCheckUpdates" sheetId="512" state="veryHidden" r:id="rId78"/>
    <sheet name="Лист2" sheetId="646" r:id="rId79"/>
  </sheets>
  <definedNames>
    <definedName name="_xlnm._FilterDatabase" localSheetId="38" hidden="1">Проверка!$B$4:$D$4</definedName>
    <definedName name="activity">'Перечень тарифов'!$F$20:$F$26</definedName>
    <definedName name="add_CS_List05_1">'Форма 1.0.1 | Т-ТЭ | &gt;=25МВт'!$G$17</definedName>
    <definedName name="add_CS_List05_10">'Форма 1.0.1 | Т-подкл'!$G$17</definedName>
    <definedName name="add_CS_List05_2">'Форма 1.0.1 | Т-ТЭ | ТСО'!$G$17</definedName>
    <definedName name="add_CS_List05_3">'Форма 1.0.1 | Т-ТЭ | предел'!$G$17</definedName>
    <definedName name="add_CS_List05_3_i">'Форма 1.0.1 | Т-ТЭ | индикат'!$G$17</definedName>
    <definedName name="add_CS_List05_4">'Форма 1.0.1 | Т-ТН'!$G$17</definedName>
    <definedName name="add_CS_List05_5">'Форма 1.0.1 | Т-гор.вода'!$G$17</definedName>
    <definedName name="add_CS_List05_6">'Форма 1.0.1 | Т-передача ТЭ'!$G$17</definedName>
    <definedName name="add_CS_List05_7">'Форма 1.0.1 | Т-передача ТН'!$G$17</definedName>
    <definedName name="add_CS_List05_8">'Форма 1.0.1 | Резерв мощности'!$G$17</definedName>
    <definedName name="add_CS_List05_9">'Форма 1.0.1 | Т-подкл(инд)'!$G$17</definedName>
    <definedName name="add_CT_1">'Форма 4.2.1 | Т-ТЭ | &gt;=25МВт'!$M$30</definedName>
    <definedName name="add_CT_10">'Форма 4.2.4 | Т-подкл'!$M$29</definedName>
    <definedName name="add_CT_2">'Форма 4.2.1 | Т-ТЭ | ТСО'!$M$30</definedName>
    <definedName name="add_CT_3">'Форма 4.2.1 | Т-ТЭ | предел'!$M$32</definedName>
    <definedName name="add_CT_3_i">'Форма 4.2.1 | Т-ТЭ | индикат'!$M$32</definedName>
    <definedName name="add_CT_4">'Форма 4.2.2 | Т-ТН'!$M$30</definedName>
    <definedName name="add_CT_5">'Форма 4.2.3 | Т-гор.вода'!$M$32</definedName>
    <definedName name="add_CT_6">'Форма 4.2.2 | Т-передача ТЭ'!$M$30</definedName>
    <definedName name="add_CT_7">'Форма 4.2.2 | Т-передача ТН'!$M$30</definedName>
    <definedName name="add_CT_8">'Форма 4.2.1 | Резерв мощности'!$M$30</definedName>
    <definedName name="add_CT_9">'Форма 4.2.5 | Т-подкл(инд)'!$M$27</definedName>
    <definedName name="add_MO_1">'Форма 4.2.1 | Т-ТЭ | &gt;=25МВт'!$M$31</definedName>
    <definedName name="add_MO_10">'Форма 4.2.4 | Т-подкл'!$M$30</definedName>
    <definedName name="add_MO_2">'Форма 4.2.1 | Т-ТЭ | ТСО'!$M$31</definedName>
    <definedName name="add_MO_3">'Форма 4.2.1 | Т-ТЭ | предел'!$M$33</definedName>
    <definedName name="add_MO_3_i">'Форма 4.2.1 | Т-ТЭ | индикат'!$M$33</definedName>
    <definedName name="add_MO_4">'Форма 4.2.2 | Т-ТН'!$M$31</definedName>
    <definedName name="add_MO_5">'Форма 4.2.3 | Т-гор.вода'!$M$33</definedName>
    <definedName name="add_MO_6">'Форма 4.2.2 | Т-передача ТЭ'!$M$31</definedName>
    <definedName name="add_MO_7">'Форма 4.2.2 | Т-передача ТН'!$M$31</definedName>
    <definedName name="add_MO_8">'Форма 4.2.1 | Резерв мощности'!$M$31</definedName>
    <definedName name="add_MO_9">'Форма 4.2.5 | Т-подкл(инд)'!$M$28</definedName>
    <definedName name="add_MO_List05_1">'Форма 1.0.1 | Т-ТЭ | &gt;=25МВт'!$G$14</definedName>
    <definedName name="add_MO_List05_10">'Форма 1.0.1 | Т-подкл'!$G$14</definedName>
    <definedName name="add_MO_List05_2">'Форма 1.0.1 | Т-ТЭ | ТСО'!$G$14</definedName>
    <definedName name="add_MO_List05_3">'Форма 1.0.1 | Т-ТЭ | предел'!$G$14</definedName>
    <definedName name="add_MO_List05_3_i">'Форма 1.0.1 | Т-ТЭ | индикат'!$G$14</definedName>
    <definedName name="add_MO_List05_4">'Форма 1.0.1 | Т-ТН'!$G$14</definedName>
    <definedName name="add_MO_List05_5">'Форма 1.0.1 | Т-гор.вода'!$G$14</definedName>
    <definedName name="add_MO_List05_6">'Форма 1.0.1 | Т-передача ТЭ'!$G$14</definedName>
    <definedName name="add_MO_List05_7">'Форма 1.0.1 | Т-передача ТН'!$G$14</definedName>
    <definedName name="add_MO_List05_8">'Форма 1.0.1 | Резерв мощности'!$G$14</definedName>
    <definedName name="add_MO_List05_9">'Форма 1.0.1 | Т-подкл(инд)'!$G$14</definedName>
    <definedName name="add_MR_List05_1">'Форма 1.0.1 | Т-ТЭ | &gt;=25МВт'!$G$15</definedName>
    <definedName name="add_MR_List05_10">'Форма 1.0.1 | Т-подкл'!$G$15</definedName>
    <definedName name="add_MR_List05_2">'Форма 1.0.1 | Т-ТЭ | ТСО'!$G$15</definedName>
    <definedName name="add_MR_List05_3">'Форма 1.0.1 | Т-ТЭ | предел'!$G$15</definedName>
    <definedName name="add_MR_List05_3_i">'Форма 1.0.1 | Т-ТЭ | индикат'!$G$15</definedName>
    <definedName name="add_MR_List05_4">'Форма 1.0.1 | Т-ТН'!$G$15</definedName>
    <definedName name="add_MR_List05_5">'Форма 1.0.1 | Т-гор.вода'!$G$15</definedName>
    <definedName name="add_MR_List05_6">'Форма 1.0.1 | Т-передача ТЭ'!$G$15</definedName>
    <definedName name="add_MR_List05_7">'Форма 1.0.1 | Т-передача ТН'!$G$15</definedName>
    <definedName name="add_MR_List05_8">'Форма 1.0.1 | Резерв мощности'!$G$15</definedName>
    <definedName name="add_MR_List05_9">'Форма 1.0.1 | Т-подкл(инд)'!$G$15</definedName>
    <definedName name="add_POST_5">'Форма 4.2.3 | Т-гор.вода'!$M$27</definedName>
    <definedName name="add_Rate_1">'Форма 4.2.1 | Т-ТЭ | &gt;=25МВт'!$M$32</definedName>
    <definedName name="add_Rate_10">'Форма 4.2.4 | Т-подкл'!$M$31</definedName>
    <definedName name="add_Rate_2">'Форма 4.2.1 | Т-ТЭ | ТСО'!$M$32</definedName>
    <definedName name="add_Rate_3">'Форма 4.2.1 | Т-ТЭ | предел'!$M$34</definedName>
    <definedName name="add_Rate_3_i">'Форма 4.2.1 | Т-ТЭ | индикат'!$M$34</definedName>
    <definedName name="add_Rate_4">'Форма 4.2.2 | Т-ТН'!$M$32</definedName>
    <definedName name="add_Rate_5">'Форма 4.2.3 | Т-гор.вода'!$M$34</definedName>
    <definedName name="add_Rate_6">'Форма 4.2.2 | Т-передача ТЭ'!$M$32</definedName>
    <definedName name="add_Rate_7">'Форма 4.2.2 | Т-передача ТН'!$M$32</definedName>
    <definedName name="add_Rate_8">'Форма 4.2.1 | Резерв мощности'!$M$32</definedName>
    <definedName name="add_Rate_9">'Форма 4.2.5 | Т-подкл(инд)'!$M$29</definedName>
    <definedName name="add_Scheme_6">'Форма 4.2.2 | Т-передача ТЭ'!$M$28</definedName>
    <definedName name="add_TER_List05_1">'Форма 1.0.1 | Т-ТЭ | &gt;=25МВт'!$G$16</definedName>
    <definedName name="add_TER_List05_10">'Форма 1.0.1 | Т-подкл'!$G$16</definedName>
    <definedName name="add_TER_List05_2">'Форма 1.0.1 | Т-ТЭ | ТСО'!$G$16</definedName>
    <definedName name="add_TER_List05_3">'Форма 1.0.1 | Т-ТЭ | предел'!$G$16</definedName>
    <definedName name="add_TER_List05_3_i">'Форма 1.0.1 | Т-ТЭ | индикат'!$G$16</definedName>
    <definedName name="add_TER_List05_4">'Форма 1.0.1 | Т-ТН'!$G$16</definedName>
    <definedName name="add_TER_List05_5">'Форма 1.0.1 | Т-гор.вода'!$G$16</definedName>
    <definedName name="add_TER_List05_6">'Форма 1.0.1 | Т-передача ТЭ'!$G$16</definedName>
    <definedName name="add_TER_List05_7">'Форма 1.0.1 | Т-передача ТН'!$G$16</definedName>
    <definedName name="add_TER_List05_8">'Форма 1.0.1 | Резерв мощности'!$G$16</definedName>
    <definedName name="add_TER_List05_9">'Форма 1.0.1 | Т-подкл(инд)'!$G$16</definedName>
    <definedName name="add_Warm_1">'Форма 4.2.1 | Т-ТЭ | &gt;=25МВт'!$M$29</definedName>
    <definedName name="add_Warm_10">'Форма 4.2.4 | Т-подкл'!$M$28</definedName>
    <definedName name="add_Warm_2">'Форма 4.2.1 | Т-ТЭ | ТСО'!$M$29</definedName>
    <definedName name="add_Warm_3">'Форма 4.2.1 | Т-ТЭ | предел'!$M$31</definedName>
    <definedName name="add_Warm_3_i">'Форма 4.2.1 | Т-ТЭ | индикат'!$M$31</definedName>
    <definedName name="add_Warm_4">'Форма 4.2.2 | Т-ТН'!$M$29</definedName>
    <definedName name="add_Warm_5">'Форма 4.2.3 | Т-гор.вода'!$M$31</definedName>
    <definedName name="add_Warm_6">'Форма 4.2.2 | Т-передача ТЭ'!$M$29</definedName>
    <definedName name="add_Warm_7">'Форма 4.2.2 | Т-передача ТН'!$M$29</definedName>
    <definedName name="add_Warm_8">'Форма 4.2.1 | Резерв мощности'!$M$29</definedName>
    <definedName name="add_Warm_9">'Форма 4.2.5 | Т-подкл(инд)'!$M$26</definedName>
    <definedName name="anscount" hidden="1">1</definedName>
    <definedName name="checkCell_List01">Территории!$D$15:$L$15</definedName>
    <definedName name="checkCell_List02">'Перечень тарифов'!$E$20:$W$26</definedName>
    <definedName name="checkCell_List06_1">'Форма 4.2.1 | Т-ТЭ | &gt;=25МВт'!$M$18:$W$32</definedName>
    <definedName name="checkCell_List06_1_double_date">'Форма 4.2.1 | Т-ТЭ | &gt;=25МВт'!$X$18:$X$32</definedName>
    <definedName name="checkCell_List06_1_unique_t">'Форма 4.2.1 | Т-ТЭ | &gt;=25МВт'!$M$18:$M$32</definedName>
    <definedName name="checkCell_List06_1_unique_t1">'Форма 4.2.1 | Т-ТЭ | &gt;=25МВт'!$Y$18:$Y$32</definedName>
    <definedName name="checkCell_List06_10">'Форма 4.2.4 | Т-подкл'!$M$19:$AG$31</definedName>
    <definedName name="checkCell_List06_10_double_date">'Форма 4.2.4 | Т-подкл'!$AH$19:$AH$31</definedName>
    <definedName name="checkCell_List06_10_plata">'Форма 4.2.4 | Т-подкл'!$Z$15:$AA$31</definedName>
    <definedName name="checkCell_List06_10_unique">'Форма 4.2.4 | Т-подкл'!$AI$19:$AI$31</definedName>
    <definedName name="checkCell_List06_13">'Форма 4.2.1 | Т-ТЭ | потр'!$M$18:$CH$28</definedName>
    <definedName name="checkCell_List06_13_double_date">'Форма 4.2.1 | Т-ТЭ | потр'!$CI$18:$CI$28</definedName>
    <definedName name="checkCell_List06_13_unique_t">'Форма 4.2.1 | Т-ТЭ | потр'!$M$18:$M$28</definedName>
    <definedName name="checkCell_List06_13_unique_t1">'Форма 4.2.1 | Т-ТЭ | потр'!$CJ$18:$CJ$28</definedName>
    <definedName name="checkCell_List06_2">'Форма 4.2.1 | Т-ТЭ | ТСО'!$M$18:$W$32</definedName>
    <definedName name="checkCell_List06_2_double_date">'Форма 4.2.1 | Т-ТЭ | ТСО'!$X$18:$X$32</definedName>
    <definedName name="checkCell_List06_2_unique_t">'Форма 4.2.1 | Т-ТЭ | ТСО'!$M$18:$M$32</definedName>
    <definedName name="checkCell_List06_2_unique_t1">'Форма 4.2.1 | Т-ТЭ | ТСО'!$Y$18:$Y$32</definedName>
    <definedName name="checkCell_List06_3">'Форма 4.2.1 | Т-ТЭ | предел'!$M$20:$W$34</definedName>
    <definedName name="checkCell_List06_3_double_date">'Форма 4.2.1 | Т-ТЭ | предел'!$X$20:$X$34</definedName>
    <definedName name="checkCell_List06_3_i">'Форма 4.2.1 | Т-ТЭ | индикат'!$M$20:$W$34</definedName>
    <definedName name="checkCell_List06_3_i_double_date">'Форма 4.2.1 | Т-ТЭ | индикат'!$X$20:$X$34</definedName>
    <definedName name="checkCell_List06_3_i_unique_t">'Форма 4.2.1 | Т-ТЭ | индикат'!$M$20:$M$34</definedName>
    <definedName name="checkCell_List06_3_i_unique_t1">'Форма 4.2.1 | Т-ТЭ | индикат'!$Y$20:$Y$34</definedName>
    <definedName name="checkCell_List06_3_unique_t">'Форма 4.2.1 | Т-ТЭ | предел'!$M$20:$M$34</definedName>
    <definedName name="checkCell_List06_3_unique_t1">'Форма 4.2.1 | Т-ТЭ | предел'!$Y$20:$Y$34</definedName>
    <definedName name="checkCell_List06_4">'Форма 4.2.2 | Т-ТН'!$M$18:$W$32</definedName>
    <definedName name="checkCell_List06_4_double_date">'Форма 4.2.2 | Т-ТН'!$X$18:$X$32</definedName>
    <definedName name="checkCell_List06_4_unique_t">'Форма 4.2.2 | Т-ТН'!$M$18:$M$32</definedName>
    <definedName name="checkCell_List06_4_unique_t1">'Форма 4.2.2 | Т-ТН'!$Y$18:$Y$32</definedName>
    <definedName name="checkCell_List06_5">'Форма 4.2.3 | Т-гор.вода'!$M$18:$AB$34</definedName>
    <definedName name="checkCell_List06_5_double_date">'Форма 4.2.3 | Т-гор.вода'!$AC$18:$AC$34</definedName>
    <definedName name="checkCell_List06_5_unique_t">'Форма 4.2.3 | Т-гор.вода'!$M$18:$M$34</definedName>
    <definedName name="checkCell_List06_5_unique_t1">'Форма 4.2.3 | Т-гор.вода'!$AD$18:$AD$34</definedName>
    <definedName name="checkCell_List06_6">'Форма 4.2.2 | Т-передача ТЭ'!$M$18:$W$32</definedName>
    <definedName name="checkCell_List06_6_double_date">'Форма 4.2.2 | Т-передача ТЭ'!$X$18:$X$32</definedName>
    <definedName name="checkCell_List06_6_unique_t">'Форма 4.2.2 | Т-передача ТЭ'!$M$18:$M$32</definedName>
    <definedName name="checkCell_List06_6_unique_t1">'Форма 4.2.2 | Т-передача ТЭ'!$Y$18:$Y$33</definedName>
    <definedName name="checkCell_List06_7">'Форма 4.2.2 | Т-передача ТН'!$M$18:$W$32</definedName>
    <definedName name="checkCell_List06_7_double_date">'Форма 4.2.2 | Т-передача ТН'!$X$18:$X$32</definedName>
    <definedName name="checkCell_List06_7_unique_t">'Форма 4.2.2 | Т-передача ТН'!$M$18:$M$32</definedName>
    <definedName name="checkCell_List06_7_unique_t1">'Форма 4.2.2 | Т-передача ТН'!$Y$18:$Y$32</definedName>
    <definedName name="checkCell_List06_8">'Форма 4.2.1 | Резерв мощности'!$M$18:$W$32</definedName>
    <definedName name="checkCell_List06_8_double_date">'Форма 4.2.1 | Резерв мощности'!$X$18:$X$32</definedName>
    <definedName name="checkCell_List06_8_unique_t">'Форма 4.2.1 | Резерв мощности'!$M$18:$M$32</definedName>
    <definedName name="checkCell_List06_8_unique_t1">'Форма 4.2.1 | Резерв мощности'!$Y$18:$Y$33</definedName>
    <definedName name="checkCell_List06_9">'Форма 4.2.5 | Т-подкл(инд)'!$M$19:$X$29</definedName>
    <definedName name="checkCell_List06_9_double_date">'Форма 4.2.5 | Т-подкл(инд)'!$Y$19:$Y$29</definedName>
    <definedName name="checkCell_List06_9_plata">'Форма 4.2.5 | Т-подкл(инд)'!$Q$15:$R$29</definedName>
    <definedName name="checkCell_List07">'Сведения об изменении'!$D$11:$E$14</definedName>
    <definedName name="checkCell_List11">'Форма 4.7'!$D$10:$G$19</definedName>
    <definedName name="checkCells_List05_1">'Форма 1.0.1 | Т-ТЭ | &gt;=25МВт'!$F$7:$I$17</definedName>
    <definedName name="checkCells_List05_10">'Форма 1.0.1 | Т-подкл'!$F$7:$I$17</definedName>
    <definedName name="checkCells_List05_11">'Форма 1.0.1 | Форма 4.7'!$F$7:$I$13</definedName>
    <definedName name="checkCells_List05_13">'Форма 1.0.1 | Т-ТЭ | потр'!$F$7:$I$13</definedName>
    <definedName name="checkCells_List05_2">'Форма 1.0.1 | Т-ТЭ | ТСО'!$F$7:$I$17</definedName>
    <definedName name="checkCells_List05_3">'Форма 1.0.1 | Т-ТЭ | предел'!$F$7:$I$17</definedName>
    <definedName name="checkCells_List05_3_i">'Форма 1.0.1 | Т-ТЭ | индикат'!$F$7:$I$17</definedName>
    <definedName name="checkCells_List05_4">'Форма 1.0.1 | Т-ТН'!$F$7:$I$17</definedName>
    <definedName name="checkCells_List05_5">'Форма 1.0.1 | Т-гор.вода'!$F$7:$I$17</definedName>
    <definedName name="checkCells_List05_6">'Форма 1.0.1 | Т-передача ТЭ'!$F$7:$I$17</definedName>
    <definedName name="checkCells_List05_7">'Форма 1.0.1 | Т-передача ТН'!$F$7:$I$17</definedName>
    <definedName name="checkCells_List05_8">'Форма 1.0.1 | Резерв мощности'!$F$7:$I$17</definedName>
    <definedName name="checkCells_List05_9">'Форма 1.0.1 | Т-подкл(инд)'!$F$7:$I$17</definedName>
    <definedName name="checkDEfCell_List01">Территории!$F$6</definedName>
    <definedName name="chkGetUpdatesValue">Инструкция!$AA$100</definedName>
    <definedName name="chkNoUpdatesValue">Инструкция!$AA$102</definedName>
    <definedName name="code">Инструкция!$B$2</definedName>
    <definedName name="Col_5_2">'Форма 4.2.3 | Т-гор.вода'!$M$13</definedName>
    <definedName name="Component_comp">'Форма 4.2.3 | Т-гор.вода'!$O$24</definedName>
    <definedName name="Component_comp_p">'Форма 4.2.3 | Т-гор.вода'!$O$25</definedName>
    <definedName name="connection_flag">Титульный!$F$38</definedName>
    <definedName name="CURRENT_DATE">TEHSHEET!$H$29</definedName>
    <definedName name="data_List11">'Форма 4.7'!$F$12:$G$19</definedName>
    <definedName name="DATA_URL">TEHSHEET!$H$32</definedName>
    <definedName name="dataType">Титульный!$F$14</definedName>
    <definedName name="dateCh">Титульный!$F$15</definedName>
    <definedName name="dateChPeriod">Титульный!$F$16</definedName>
    <definedName name="datePr">Титульный!$F$19</definedName>
    <definedName name="datePr_ch">Титульный!$F$24</definedName>
    <definedName name="default_val_1">'Форма 4.2.1 | Резерв мощности'!$O$22</definedName>
    <definedName name="default_val_2">'Форма 4.2.1 | Резерв мощности'!$M$24</definedName>
    <definedName name="default_val_4">et_union_hor!$M$168</definedName>
    <definedName name="default_val_5">'Форма 4.2.3 | Т-гор.вода'!$M$24</definedName>
    <definedName name="default_val_6">et_union_hor!$M$108</definedName>
    <definedName name="DESCRIPTION_TERRITORY">REESTR_DS!$B$2:$B$3</definedName>
    <definedName name="et_add_POST_5">et_union_hor!$M$112</definedName>
    <definedName name="et_Comm">et_union_hor!$4:$4</definedName>
    <definedName name="et_Component_comp">et_union_hor!$O$109</definedName>
    <definedName name="et_Component_comp_p">et_union_hor!$O$120</definedName>
    <definedName name="et_DS_range">et_union_hor!$Y$207</definedName>
    <definedName name="et_List00_00">et_union_hor!$272:$288</definedName>
    <definedName name="et_List00_01">et_union_hor!$272:$274</definedName>
    <definedName name="et_List00_02">et_union_hor!$276:$278</definedName>
    <definedName name="et_List00_03">et_union_hor!$280:$282</definedName>
    <definedName name="et_List00_04">et_union_hor!$284:$288</definedName>
    <definedName name="et_List01_0">et_union_hor!$297:$298</definedName>
    <definedName name="et_List01_1">et_union_hor!$302:$303</definedName>
    <definedName name="et_List01_2">et_union_hor!$307:$307</definedName>
    <definedName name="et_List02">et_union_hor!$9:$13</definedName>
    <definedName name="et_List02_1">et_union_hor!$9:$12</definedName>
    <definedName name="et_List02_1_wd">et_union_hor!$15:$18</definedName>
    <definedName name="et_List02_2">et_union_hor!$9:$11</definedName>
    <definedName name="et_List02_2_wd">et_union_hor!$15:$17</definedName>
    <definedName name="et_List02_3">et_union_hor!$9:$10</definedName>
    <definedName name="et_List02_3_wd">et_union_hor!$15:$16</definedName>
    <definedName name="et_List02_4">et_union_hor!$9:$9</definedName>
    <definedName name="et_List02_4_wd">et_union_hor!$15:$15</definedName>
    <definedName name="et_List02_changeColor_1">et_union_hor!$J$9:$J$12</definedName>
    <definedName name="et_List02_changeColor_1_wd">et_union_hor!$J$15:$J$18</definedName>
    <definedName name="et_List02_changeColor_2">et_union_hor!$N$9:$N$11</definedName>
    <definedName name="et_List02_changeColor_2_wd">et_union_hor!$N$15:$N$17</definedName>
    <definedName name="et_List02_changeColor_3">et_union_hor!$R$9:$R$10</definedName>
    <definedName name="et_List02_changeColor_3_wd">et_union_hor!$R$15:$R$16</definedName>
    <definedName name="et_List02_changeColor_4">et_union_hor!$V$9</definedName>
    <definedName name="et_List02_changeColor_4_wd">et_union_hor!$V$15</definedName>
    <definedName name="et_List02_wd">et_union_hor!$15:$19</definedName>
    <definedName name="et_List03">et_union_hor!$292:$292</definedName>
    <definedName name="et_List05_1">et_union_hor!$342:$342</definedName>
    <definedName name="et_List05_1_FormulaVD">'Форма 1.0.1 | Т-ТЭ | &gt;=25МВт'!$H$9</definedName>
    <definedName name="et_List05_10_FormulaVD">'Форма 1.0.1 | Т-подкл'!$H$9</definedName>
    <definedName name="et_List05_11_FormulaVD">'Форма 1.0.1 | Форма 4.7'!$H$9</definedName>
    <definedName name="et_List05_13_FormulaVD">'Форма 1.0.1 | Т-ТЭ | потр'!$H$9</definedName>
    <definedName name="et_List05_2">et_union_hor!$341:$343</definedName>
    <definedName name="et_List05_2_FormulaVD">'Форма 1.0.1 | Т-ТЭ | ТСО'!$H$9</definedName>
    <definedName name="et_List05_3">et_union_hor!$339:$344</definedName>
    <definedName name="et_List05_3_FormulaVD">'Форма 1.0.1 | Т-ТЭ | предел'!$H$9</definedName>
    <definedName name="et_List05_3_i_FormulaVD">'Форма 1.0.1 | Т-ТЭ | индикат'!$H$9</definedName>
    <definedName name="et_List05_4">et_union_hor!$337:$345</definedName>
    <definedName name="et_List05_4_FormulaVD">'Форма 1.0.1 | Т-ТН'!$H$9</definedName>
    <definedName name="et_List05_5_FormulaVD">'Форма 1.0.1 | Т-гор.вода'!$H$9</definedName>
    <definedName name="et_List05_6_FormulaVD">'Форма 1.0.1 | Т-передача ТЭ'!$H$9</definedName>
    <definedName name="et_List05_7_FormulaVD">'Форма 1.0.1 | Т-передача ТН'!$H$9</definedName>
    <definedName name="et_List05_8_FormulaVD">'Форма 1.0.1 | Резерв мощности'!$H$9</definedName>
    <definedName name="et_List05_9_FormulaVD">'Форма 1.0.1 | Т-подкл(инд)'!$H$9</definedName>
    <definedName name="et_List05_FormulaVD">et_union_hor!$H$338</definedName>
    <definedName name="et_List06">et_union_hor!$260:$260</definedName>
    <definedName name="et_List06_1">et_union_hor!$32:$44</definedName>
    <definedName name="et_List06_1_1">et_union_hor!$37:$37</definedName>
    <definedName name="et_List06_1_2">et_union_hor!$36:$39</definedName>
    <definedName name="et_List06_1_3">et_union_hor!$35:$40</definedName>
    <definedName name="et_List06_1_4">et_union_hor!$34:$41</definedName>
    <definedName name="et_List06_1_5">et_union_hor!$33:$42</definedName>
    <definedName name="et_List06_1_6">et_union_hor!$32:$43</definedName>
    <definedName name="et_List06_1_7">et_union_hor!$31:$44</definedName>
    <definedName name="et_List06_1_MC">et_union_hor!$M$31:$M$44</definedName>
    <definedName name="et_List06_1_MC2">et_union_hor!$M$31:$M$38</definedName>
    <definedName name="et_List06_1_MC3">et_union_hor!$O$31:$V$36</definedName>
    <definedName name="et_List06_1_Period">et_union_hor!$O$31:$U$45</definedName>
    <definedName name="et_List06_10_1">et_union_hor!$197:$200</definedName>
    <definedName name="et_List06_10_1_K">et_union_hor!$N$211:$Y$214</definedName>
    <definedName name="et_List06_10_2">et_union_hor!$197:$198</definedName>
    <definedName name="et_List06_10_3">et_union_hor!$197:$199</definedName>
    <definedName name="et_List06_10_4">et_union_hor!$196:$201</definedName>
    <definedName name="et_List06_10_5">et_union_hor!$195:$202</definedName>
    <definedName name="et_List06_10_6">et_union_hor!$194:$203</definedName>
    <definedName name="et_List06_10_7">et_union_hor!$193:$204</definedName>
    <definedName name="et_List06_10_8">et_union_hor!$197:$197</definedName>
    <definedName name="et_List06_10_MC">et_union_hor!$M$193:$M$204</definedName>
    <definedName name="et_List06_10_MC2">et_union_hor!$M$193:$M$197</definedName>
    <definedName name="et_List06_10_MC3">et_union_hor!$N$193:$AF$196</definedName>
    <definedName name="et_List06_10_MC4">et_union_hor!$Y$197:$AE$198</definedName>
    <definedName name="et_List06_10_Period">et_union_hor!$Z$193:$AE$204</definedName>
    <definedName name="et_List06_13">et_union_hor!$239:$251</definedName>
    <definedName name="et_List06_13_1">et_union_hor!$244:$244</definedName>
    <definedName name="et_List06_13_2">et_union_hor!$243:$246</definedName>
    <definedName name="et_List06_13_3">et_union_hor!$242:$247</definedName>
    <definedName name="et_List06_13_4">et_union_hor!$241:$248</definedName>
    <definedName name="et_List06_13_5">et_union_hor!$240:$249</definedName>
    <definedName name="et_List06_13_6">et_union_hor!$239:$250</definedName>
    <definedName name="et_List06_13_7">et_union_hor!$238:$251</definedName>
    <definedName name="et_List06_13_MC">et_union_hor!$M$238:$M$251</definedName>
    <definedName name="et_List06_13_MC2">et_union_hor!$M$238:$M$245</definedName>
    <definedName name="et_List06_13_MC3">et_union_hor!$O$238:$CG$243</definedName>
    <definedName name="et_List06_13_Period">et_union_hor!$O$238:$U$251</definedName>
    <definedName name="et_List06_2">et_union_hor!$50:$62</definedName>
    <definedName name="et_List06_2_1">et_union_hor!$55:$55</definedName>
    <definedName name="et_List06_2_2">et_union_hor!$54:$57</definedName>
    <definedName name="et_List06_2_3">et_union_hor!$53:$58</definedName>
    <definedName name="et_List06_2_4">et_union_hor!$52:$59</definedName>
    <definedName name="et_List06_2_5">et_union_hor!$51:$60</definedName>
    <definedName name="et_List06_2_6">et_union_hor!$50:$61</definedName>
    <definedName name="et_List06_2_7">et_union_hor!$49:$62</definedName>
    <definedName name="et_List06_2_MC">et_union_hor!$M$49:$M$62</definedName>
    <definedName name="et_List06_2_MC2">et_union_hor!$M$49:$M$56</definedName>
    <definedName name="et_List06_2_MC3">et_union_hor!$O$49:$V$54</definedName>
    <definedName name="et_List06_2_Period">et_union_hor!$O$49:$U$62</definedName>
    <definedName name="et_List06_3">et_union_hor!$68:$80</definedName>
    <definedName name="et_List06_3_1">et_union_hor!$73:$73</definedName>
    <definedName name="et_List06_3_2">et_union_hor!$72:$75</definedName>
    <definedName name="et_List06_3_3">et_union_hor!$71:$76</definedName>
    <definedName name="et_List06_3_4">et_union_hor!$70:$77</definedName>
    <definedName name="et_List06_3_5">et_union_hor!$69:$78</definedName>
    <definedName name="et_List06_3_6">et_union_hor!$68:$79</definedName>
    <definedName name="et_List06_3_7">et_union_hor!$67:$80</definedName>
    <definedName name="et_List06_3_i">et_union_hor!$221:$233</definedName>
    <definedName name="et_List06_3_i_1">et_union_hor!$226:$226</definedName>
    <definedName name="et_List06_3_i_2">et_union_hor!$225:$228</definedName>
    <definedName name="et_List06_3_i_3">et_union_hor!$224:$229</definedName>
    <definedName name="et_List06_3_i_4">et_union_hor!$223:$230</definedName>
    <definedName name="et_List06_3_i_5">et_union_hor!$222:$231</definedName>
    <definedName name="et_List06_3_i_6">et_union_hor!$221:$232</definedName>
    <definedName name="et_List06_3_i_7">et_union_hor!$220:$233</definedName>
    <definedName name="et_List06_3_i_MC">et_union_hor!$M$220:$M$233</definedName>
    <definedName name="et_List06_3_i_MC2">et_union_hor!$M$220:$M$227</definedName>
    <definedName name="et_List06_3_i_MC3">et_union_hor!$O$220:$V$225</definedName>
    <definedName name="et_List06_3_i_Period">et_union_hor!$O$220:$U$233</definedName>
    <definedName name="et_List06_3_MC">et_union_hor!$M$67:$M$80</definedName>
    <definedName name="et_List06_3_MC2">et_union_hor!$M$67:$M$74</definedName>
    <definedName name="et_List06_3_MC3">et_union_hor!$O$67:$V$72</definedName>
    <definedName name="et_List06_3_Period">et_union_hor!$O$67:$U$80</definedName>
    <definedName name="et_List06_4">et_union_hor!$86:$98</definedName>
    <definedName name="et_List06_4_1">et_union_hor!$91:$91</definedName>
    <definedName name="et_List06_4_2">et_union_hor!$90:$93</definedName>
    <definedName name="et_List06_4_3">et_union_hor!$89:$94</definedName>
    <definedName name="et_List06_4_4">et_union_hor!$88:$95</definedName>
    <definedName name="et_List06_4_5">et_union_hor!$87:$96</definedName>
    <definedName name="et_List06_4_6">et_union_hor!$86:$97</definedName>
    <definedName name="et_List06_4_7">et_union_hor!$85:$98</definedName>
    <definedName name="et_List06_4_MC">et_union_hor!$M$85:$M$98</definedName>
    <definedName name="et_List06_4_MC2">et_union_hor!$M$85:$M$92</definedName>
    <definedName name="et_List06_4_MC3">et_union_hor!$O$85:$V$90</definedName>
    <definedName name="et_List06_4_Period">et_union_hor!$O$85:$U$98</definedName>
    <definedName name="et_List06_5">et_union_hor!$104:$120</definedName>
    <definedName name="et_List06_5_0">et_union_hor!$110:$110</definedName>
    <definedName name="et_List06_5_0_first">et_union_hor!$120:$120</definedName>
    <definedName name="et_List06_5_1">et_union_hor!$109:$112</definedName>
    <definedName name="et_List06_5_1_changeColor">et_union_hor!$O$108:$Z$113</definedName>
    <definedName name="et_List06_5_2">et_union_hor!$108:$113</definedName>
    <definedName name="et_List06_5_3">et_union_hor!$107:$114</definedName>
    <definedName name="et_List06_5_4">et_union_hor!$106:$115</definedName>
    <definedName name="et_List06_5_5">et_union_hor!$105:$116</definedName>
    <definedName name="et_List06_5_6">et_union_hor!$104:$117</definedName>
    <definedName name="et_List06_5_7">et_union_hor!$103:$118</definedName>
    <definedName name="et_List06_5_MC">et_union_hor!$M$103:$M$118</definedName>
    <definedName name="et_List06_5_MC2">et_union_hor!$M$103:$M$111</definedName>
    <definedName name="et_List06_5_MC3">et_union_hor!$O$103:$AA$108</definedName>
    <definedName name="et_List06_5_Period">et_union_hor!$O$103:$Z$120</definedName>
    <definedName name="et_List06_6">et_union_hor!$126:$138</definedName>
    <definedName name="et_List06_6_1">et_union_hor!$131:$131</definedName>
    <definedName name="et_List06_6_2">et_union_hor!$130:$133</definedName>
    <definedName name="et_List06_6_3">et_union_hor!$129:$134</definedName>
    <definedName name="et_List06_6_4">et_union_hor!$128:$135</definedName>
    <definedName name="et_List06_6_5">et_union_hor!$127:$136</definedName>
    <definedName name="et_List06_6_6">et_union_hor!$126:$137</definedName>
    <definedName name="et_List06_6_7">et_union_hor!$125:$138</definedName>
    <definedName name="et_List06_6_MC">et_union_hor!$M$125:$M$138</definedName>
    <definedName name="et_List06_6_MC2">et_union_hor!$M$125:$M$132</definedName>
    <definedName name="et_List06_6_MC3">et_union_hor!$O$125:$V$130</definedName>
    <definedName name="et_List06_6_Period">et_union_hor!$O$125:$U$138</definedName>
    <definedName name="et_List06_7">et_union_hor!$144:$156</definedName>
    <definedName name="et_List06_7_1">et_union_hor!$149:$149</definedName>
    <definedName name="et_List06_7_2">et_union_hor!$148:$151</definedName>
    <definedName name="et_List06_7_3">et_union_hor!$147:$152</definedName>
    <definedName name="et_List06_7_4">et_union_hor!$146:$153</definedName>
    <definedName name="et_List06_7_5">et_union_hor!$145:$154</definedName>
    <definedName name="et_List06_7_6">et_union_hor!$144:$155</definedName>
    <definedName name="et_List06_7_7">et_union_hor!$143:$156</definedName>
    <definedName name="et_List06_7_MC">et_union_hor!$M$143:$M$156</definedName>
    <definedName name="et_List06_7_MC2">et_union_hor!$M$143:$M$150</definedName>
    <definedName name="et_List06_7_MC3">et_union_hor!$O$143:$V$148</definedName>
    <definedName name="et_List06_7_Period">et_union_hor!$O$143:$U$156</definedName>
    <definedName name="et_List06_8">et_union_hor!$162:$174</definedName>
    <definedName name="et_List06_8_1">et_union_hor!$167:$167</definedName>
    <definedName name="et_List06_8_2">et_union_hor!$166:$169</definedName>
    <definedName name="et_List06_8_3">et_union_hor!$165:$170</definedName>
    <definedName name="et_List06_8_4">et_union_hor!$164:$171</definedName>
    <definedName name="et_List06_8_5">et_union_hor!$163:$172</definedName>
    <definedName name="et_List06_8_6">et_union_hor!$162:$173</definedName>
    <definedName name="et_List06_8_7">et_union_hor!$161:$174</definedName>
    <definedName name="et_List06_8_MC">et_union_hor!$M$161:$M$174</definedName>
    <definedName name="et_List06_8_MC2">et_union_hor!$M$161:$M$168</definedName>
    <definedName name="et_List06_8_MC3">et_union_hor!$O$161:$V$166</definedName>
    <definedName name="et_List06_8_Period">et_union_hor!$O$161:$U$174</definedName>
    <definedName name="et_List06_9">et_union_hor!$180:$188</definedName>
    <definedName name="et_List06_9_1">et_union_hor!$183:$183</definedName>
    <definedName name="et_List06_9_4">et_union_hor!$182:$185</definedName>
    <definedName name="et_List06_9_5">et_union_hor!$181:$186</definedName>
    <definedName name="et_List06_9_6">et_union_hor!$180:$187</definedName>
    <definedName name="et_List06_9_7">et_union_hor!$179:$188</definedName>
    <definedName name="et_List06_9_MC">et_union_hor!$M$179:$M$188</definedName>
    <definedName name="et_List06_9_MC2">et_union_hor!$M$179:$M$183</definedName>
    <definedName name="et_List06_9_MC3">et_union_hor!$O$179:$W$182</definedName>
    <definedName name="et_List06_9_Period">et_union_hor!$Q$179:$V$189</definedName>
    <definedName name="et_List07">et_union_hor!$256:$256</definedName>
    <definedName name="et_List08">et_union_hor!$268:$268</definedName>
    <definedName name="et_List11_1">et_union_hor!$312:$312</definedName>
    <definedName name="et_List12_1">et_union_hor!$317:$317</definedName>
    <definedName name="et_List12_2">et_union_hor!$322:$322</definedName>
    <definedName name="et_List12_3">et_union_hor!$327:$327</definedName>
    <definedName name="et_List12_4">et_union_hor!$332:$332</definedName>
    <definedName name="et_OneRates_1">et_union_hor!$O$37</definedName>
    <definedName name="et_OneRates_13">et_union_hor!$O$244</definedName>
    <definedName name="et_OneRates_2">et_union_hor!$O$55</definedName>
    <definedName name="et_OneRates_3">et_union_hor!$O$73</definedName>
    <definedName name="et_OneRates_3_i">et_union_hor!$O$226</definedName>
    <definedName name="et_OneRates_4">et_union_hor!$O$91</definedName>
    <definedName name="et_OneRates_5">et_union_hor!$Q$109</definedName>
    <definedName name="et_OneRates_5_comp">et_union_hor!$P$109</definedName>
    <definedName name="et_OneRates_5_comp_p">et_union_hor!$P$120</definedName>
    <definedName name="et_OneRates_5_p">et_union_hor!$Q$120</definedName>
    <definedName name="et_OneRates_6">et_union_hor!$O$131</definedName>
    <definedName name="et_OneRates_7">et_union_hor!$O$149</definedName>
    <definedName name="et_pIns_List06_1_Period">et_union_hor!$V$31:$V$45</definedName>
    <definedName name="et_pIns_List06_10_Period">et_union_hor!$AF$193:$AF$204</definedName>
    <definedName name="et_pIns_List06_13_Period">et_union_hor!$CG$238:$CG$251</definedName>
    <definedName name="et_pIns_List06_2_Period">et_union_hor!$V$49:$V$62</definedName>
    <definedName name="et_pIns_List06_3_i_Period">et_union_hor!$V$220:$V$233</definedName>
    <definedName name="et_pIns_List06_3_Period">et_union_hor!$V$67:$V$80</definedName>
    <definedName name="et_pIns_List06_4_Period">et_union_hor!$V$85:$V$98</definedName>
    <definedName name="et_pIns_List06_5_Period">et_union_hor!$AA$103:$AA$120</definedName>
    <definedName name="et_pIns_List06_6_Period">et_union_hor!$V$125:$V$138</definedName>
    <definedName name="et_pIns_List06_7_Period">et_union_hor!$V$143:$V$156</definedName>
    <definedName name="et_pIns_List06_8_Period">et_union_hor!$V$161:$V$174</definedName>
    <definedName name="et_pIns_List06_9_Period">et_union_hor!$W$179:$W$189</definedName>
    <definedName name="et_TN_range">et_union_hor!$Q$207</definedName>
    <definedName name="et_TS_range">et_union_hor!$U$207</definedName>
    <definedName name="et_TwoRates_1">et_union_hor!$P$37:$Q$37</definedName>
    <definedName name="et_TwoRates_13">et_union_hor!$P$244:$Q$244</definedName>
    <definedName name="et_TwoRates_2">et_union_hor!$P$55:$Q$55</definedName>
    <definedName name="et_TwoRates_3">et_union_hor!$P$73:$Q$73</definedName>
    <definedName name="et_TwoRates_3_i">et_union_hor!$P$226:$Q$226</definedName>
    <definedName name="et_TwoRates_4">et_union_hor!$P$92:$Q$92</definedName>
    <definedName name="et_TwoRates_5">et_union_hor!$R$109:$S$109</definedName>
    <definedName name="et_TwoRates_5_comp">et_union_hor!$T$109:$U$109</definedName>
    <definedName name="et_TwoRates_5_comp_p">et_union_hor!$T$120:$V$120</definedName>
    <definedName name="et_TwoRates_5_p">et_union_hor!$R$120:$S$120</definedName>
    <definedName name="et_TwoRates_6">et_union_hor!$P$131:$Q$131</definedName>
    <definedName name="et_TwoRates_7">et_union_hor!$P$149:$Q$149</definedName>
    <definedName name="fil">Титульный!$F$30</definedName>
    <definedName name="fil_flag">Титульный!$F$28</definedName>
    <definedName name="FirstLine">Инструкция!$A$6</definedName>
    <definedName name="flag_publication">Титульный!$F$9</definedName>
    <definedName name="flagDS">'Форма 4.2.4 | Т-подкл'!$V$18:$V$31</definedName>
    <definedName name="flagIndicat_List06_3">'Форма 4.2.1 | Т-ТЭ | предел'!$O$7</definedName>
    <definedName name="flagMO">'Перечень тарифов'!$K$20:$K$26</definedName>
    <definedName name="flagSource">'Перечень тарифов'!$S$20:$S$26</definedName>
    <definedName name="flagST">'Перечень тарифов'!$O$20:$O$26</definedName>
    <definedName name="flagTN">'Форма 4.2.4 | Т-подкл'!$N$18:$N$31</definedName>
    <definedName name="flagTS">'Форма 4.2.4 | Т-подкл'!$R$18:$R$31</definedName>
    <definedName name="flagTwoTariff">'Перечень тарифов'!$G$20:$G$26</definedName>
    <definedName name="flagUsedTer_List01">Территории!$P$11:$P$15</definedName>
    <definedName name="group_rates">'Перечень тарифов'!$E$20:$E$26</definedName>
    <definedName name="header_1">'Форма 4.2.1 | Т-ТЭ | &gt;=25МВт'!$L$5</definedName>
    <definedName name="header_10">'Форма 4.2.4 | Т-подкл'!$L$5</definedName>
    <definedName name="header_2">'Форма 4.2.1 | Т-ТЭ | ТСО'!$L$5</definedName>
    <definedName name="header_3">'Форма 4.2.1 | Т-ТЭ | предел'!$L$5</definedName>
    <definedName name="header_4">'Форма 4.2.2 | Т-ТН'!$L$5</definedName>
    <definedName name="header_5">'Форма 4.2.3 | Т-гор.вода'!$L$5</definedName>
    <definedName name="header_6">'Форма 4.2.2 | Т-передача ТЭ'!$L$5</definedName>
    <definedName name="header_7">'Форма 4.2.2 | Т-передача ТН'!$L$5</definedName>
    <definedName name="header_8">'Форма 4.2.1 | Резерв мощности'!$L$5</definedName>
    <definedName name="header_9">'Форма 4.2.5 | Т-подкл(инд)'!$L$5</definedName>
    <definedName name="id_rates">'Перечень тарифов'!$A$20:$A$26</definedName>
    <definedName name="IDtariff_List05_1">'Форма 1.0.1 | Т-ТЭ | &gt;=25МВт'!$A$1</definedName>
    <definedName name="IDtariff_List05_10">'Форма 1.0.1 | Т-подкл'!$A$1</definedName>
    <definedName name="IDtariff_List05_11">'Форма 1.0.1 | Форма 4.7'!$A$1</definedName>
    <definedName name="IDtariff_List05_13">'Форма 1.0.1 | Т-ТЭ | потр'!$A$1</definedName>
    <definedName name="IDtariff_List05_2">'Форма 1.0.1 | Т-ТЭ | ТСО'!$A$1</definedName>
    <definedName name="IDtariff_List05_3">'Форма 1.0.1 | Т-ТЭ | предел'!$A$1</definedName>
    <definedName name="IDtariff_List05_3_i">'Форма 1.0.1 | Т-ТЭ | индикат'!$A$1</definedName>
    <definedName name="IDtariff_List05_4">'Форма 1.0.1 | Т-ТН'!$A$1</definedName>
    <definedName name="IDtariff_List05_5">'Форма 1.0.1 | Т-гор.вода'!$A$1</definedName>
    <definedName name="IDtariff_List05_6">'Форма 1.0.1 | Т-передача ТЭ'!$A$1</definedName>
    <definedName name="IDtariff_List05_7">'Форма 1.0.1 | Т-передача ТН'!$A$1</definedName>
    <definedName name="IDtariff_List05_8">'Форма 1.0.1 | Резерв мощности'!$A$1</definedName>
    <definedName name="IDtariff_List05_9">'Форма 1.0.1 | Т-подкл(инд)'!$A$1</definedName>
    <definedName name="Info_Diff">modInfo!$B$28</definedName>
    <definedName name="Info_Diff1">modInfo!$B$30</definedName>
    <definedName name="Info_FilFlag">modInfo!$B$1</definedName>
    <definedName name="Info_ForMOInListMO">modInfo!$B$18</definedName>
    <definedName name="Info_ForMRInListMO">modInfo!$B$17</definedName>
    <definedName name="Info_ForSKIInListMO">modInfo!$B$19</definedName>
    <definedName name="Info_ForSKINumberInListMO">modInfo!$B$20</definedName>
    <definedName name="Info_NoteStandarts">modInfo!$B$22</definedName>
    <definedName name="Info_NoUpdates">modInfo!$B$36</definedName>
    <definedName name="Info_PeriodInTitle">modInfo!$B$4</definedName>
    <definedName name="Info_PrDiff">modInfo!$B$29</definedName>
    <definedName name="Info_PublicationNotDisclosed">modInfo!$B$15</definedName>
    <definedName name="Info_PublicationPdf">modInfo!$B$14</definedName>
    <definedName name="Info_PublicationWeb">modInfo!$B$13</definedName>
    <definedName name="Info_T_Podkl">modInfo!$B$24</definedName>
    <definedName name="Info_TarName">modInfo!$B$27</definedName>
    <definedName name="Info_TerExcludeHelp_1">modInfo!$B$33</definedName>
    <definedName name="Info_TerExcludeHelp_2">modInfo!$B$34</definedName>
    <definedName name="Info_TitleFil">modInfo!$B$11</definedName>
    <definedName name="Info_TitleFlagCrossSubsidization">modInfo!$B$8</definedName>
    <definedName name="Info_TitleFlagIstPubl">modInfo!$B$9</definedName>
    <definedName name="Info_TitleFlagTwoPartTariff">modInfo!$B$7</definedName>
    <definedName name="Info_TitleGroupRates">modInfo!$B$5</definedName>
    <definedName name="Info_TitleKindPublication">modInfo!$B$3</definedName>
    <definedName name="Info_TitleKindsOfGoods">modInfo!$B$6</definedName>
    <definedName name="Info_TitlePublication">modInfo!$B$2</definedName>
    <definedName name="Info_TitleType">modInfo!$B$10</definedName>
    <definedName name="inn">Титульный!$F$31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Инструкция!$70:$80</definedName>
    <definedName name="Instr_7">Инструкция!$81:$97</definedName>
    <definedName name="Instr_8">Инструкция!$98:$112</definedName>
    <definedName name="instr_hyp1">Инструкция!$H$58</definedName>
    <definedName name="instr_hyp2">Инструкция!$E$70</definedName>
    <definedName name="instr_hyp3">Инструкция!$H$81</definedName>
    <definedName name="isComponent">'Перечень тарифов'!$G$12</definedName>
    <definedName name="isDiff">'Перечень тарифов'!$G$16</definedName>
    <definedName name="isIndicat">'Перечень тарифов'!$G$10</definedName>
    <definedName name="isSellers">'Перечень тарифов'!$G$11</definedName>
    <definedName name="IstPub">Титульный!$F$21</definedName>
    <definedName name="IstPub_ch">Титульный!$F$26</definedName>
    <definedName name="kind_group_rates">TEHSHEET!$X$2:$X$14</definedName>
    <definedName name="kind_group_rates_load">TEHSHEET!$AP$2:$AP$12</definedName>
    <definedName name="kind_group_rates_load_ETS">TEHSHEET!$AP$2:$AP$11</definedName>
    <definedName name="kind_group_rates_load_filter">TEHSHEET!$AQ$2:$AQ$11</definedName>
    <definedName name="kind_group_rates_load_filter_ETS">TEHSHEET!$AQ$2:$AQ$11</definedName>
    <definedName name="kind_of_activity">REESTR_VED!$B$2:$B$11</definedName>
    <definedName name="kind_of_activity_WARM">TEHSHEET!$N$2:$N$8</definedName>
    <definedName name="kind_of_cons">TEHSHEET!$R$2:$R$6</definedName>
    <definedName name="kind_of_control_method">TEHSHEET!$K$2:$K$5</definedName>
    <definedName name="kind_of_control_method_filter">TEHSHEET!$L$2:$L$5</definedName>
    <definedName name="kind_of_data_type">TEHSHEET!$P$2:$P$3</definedName>
    <definedName name="kind_of_diameters">TEHSHEET!$T$2:$T$6</definedName>
    <definedName name="kind_of_diameters2">TEHSHEET!$AU$2:$AU$8</definedName>
    <definedName name="kind_of_diff">TEHSHEET!$AS$2:$AS$4</definedName>
    <definedName name="kind_of_forms">TEHSHEET!$AZ$2:$AZ$9</definedName>
    <definedName name="kind_of_fuel">TEHSHEET!$AK$2:$AK$9</definedName>
    <definedName name="kind_of_heat_transfer">TEHSHEET!$O$2:$O$12</definedName>
    <definedName name="kind_of_heat_transfer2">TEHSHEET!$AH$2:$AH$7</definedName>
    <definedName name="kind_of_heat_transfer3">TEHSHEET!$AI$2:$AI$3</definedName>
    <definedName name="kind_of_load">TEHSHEET!$U$2:$U$7</definedName>
    <definedName name="kind_of_load2">TEHSHEET!$U$2:$U$4</definedName>
    <definedName name="kind_of_load3">TEHSHEET!$AF$2:$AF$5</definedName>
    <definedName name="kind_of_load4">TEHSHEET!$U$2:$U$5</definedName>
    <definedName name="kind_of_nameforms">TEHSHEET!$BA$2:$BA$9</definedName>
    <definedName name="kind_of_NDS">TEHSHEET!$H$2:$H$4</definedName>
    <definedName name="kind_of_NDS_tariff">TEHSHEET!$H$7:$H$8</definedName>
    <definedName name="kind_of_NDS_tariff_people">TEHSHEET!$H$13:$H$14</definedName>
    <definedName name="kind_of_nets">TEHSHEET!$S$2:$S$4</definedName>
    <definedName name="kind_of_org_type">TEHSHEET!$BC$2:$BC$5</definedName>
    <definedName name="kind_of_publication">TEHSHEET!$G$2:$G$3</definedName>
    <definedName name="kind_of_scheme_in">TEHSHEET!$Q$2:$Q$5</definedName>
    <definedName name="kind_of_scheme_in2">TEHSHEET!$Q$3:$Q$5</definedName>
    <definedName name="kind_of_tariff_unit">TEHSHEET!$J$7:$J$8</definedName>
    <definedName name="kind_of_unit">TEHSHEET!$J$2:$J$4</definedName>
    <definedName name="kind_of_zak">TEHSHEET!$AM$2:$AM$7</definedName>
    <definedName name="kpp">Титульный!$F$32</definedName>
    <definedName name="LINK_RANGE">REESTR_LINK!$B$2:$B$3</definedName>
    <definedName name="List_H">TEHSHEET!$AW$2:$AW$25</definedName>
    <definedName name="List_M">TEHSHEET!$AX$2:$AX$61</definedName>
    <definedName name="LIST_MR_MO_OKTMO">REESTR_MO!$A$2:$D$348</definedName>
    <definedName name="List01_CheckC">Территории!$D$11:$L$15</definedName>
    <definedName name="List01_NameCol">Территории!$K$1:$M$1</definedName>
    <definedName name="List01_REESTR_MO">Территории!$H$11:$L$15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6_1_DP">'Форма 4.2.1 | Т-ТЭ | &gt;=25МВт'!$11:$11</definedName>
    <definedName name="List06_1_MC">'Форма 4.2.1 | Т-ТЭ | &gt;=25МВт'!$O$18:$O$32</definedName>
    <definedName name="List06_1_MC2">'Форма 4.2.1 | Т-ТЭ | &gt;=25МВт'!$V$18:$V$32</definedName>
    <definedName name="List06_1_note">'Форма 4.2.1 | Т-ТЭ | &gt;=25МВт'!$W$18:$W$32</definedName>
    <definedName name="List06_1_Period">'Форма 4.2.1 | Т-ТЭ | &gt;=25МВт'!$O$18:$U$32</definedName>
    <definedName name="List06_10_DP">'Форма 4.2.4 | Т-подкл'!$12:$12</definedName>
    <definedName name="List06_10_MC2">'Форма 4.2.4 | Т-подкл'!$AF$19:$AF$31</definedName>
    <definedName name="List06_10_note">'Форма 4.2.4 | Т-подкл'!$AG$19:$AG$31</definedName>
    <definedName name="List06_10_Period">'Форма 4.2.4 | Т-подкл'!$Z$19:$AE$31</definedName>
    <definedName name="List06_10_pl">'Форма 4.2.4 | Т-подкл'!$11:$11</definedName>
    <definedName name="List06_10_region">'Форма 4.2.4 | Т-подкл'!$N$23:$Y$25</definedName>
    <definedName name="List06_13_DP">'Форма 4.2.1 | Т-ТЭ | потр'!$11:$11</definedName>
    <definedName name="List06_13_MC">'Форма 4.2.1 | Т-ТЭ | потр'!$O$18:$O$28</definedName>
    <definedName name="List06_13_MC2">'Форма 4.2.1 | Т-ТЭ | потр'!$CG$18:$CG$28</definedName>
    <definedName name="List06_13_note">'Форма 4.2.1 | Т-ТЭ | потр'!$CH$18:$CH$28</definedName>
    <definedName name="List06_13_Period">'Форма 4.2.1 | Т-ТЭ | потр'!$O$18:$U$28</definedName>
    <definedName name="List06_2_DP">'Форма 4.2.1 | Т-ТЭ | ТСО'!$11:$11</definedName>
    <definedName name="List06_2_MC">'Форма 4.2.1 | Т-ТЭ | ТСО'!$O$18:$O$32</definedName>
    <definedName name="List06_2_MC2">'Форма 4.2.1 | Т-ТЭ | ТСО'!$V$18:$V$32</definedName>
    <definedName name="List06_2_note">'Форма 4.2.1 | Т-ТЭ | ТСО'!$W$18:$W$32</definedName>
    <definedName name="List06_2_Period">'Форма 4.2.1 | Т-ТЭ | ТСО'!$O$18:$U$32</definedName>
    <definedName name="List06_3_DP">'Форма 4.2.1 | Т-ТЭ | предел'!$13:$13</definedName>
    <definedName name="List06_3_i_DP">'Форма 4.2.1 | Т-ТЭ | индикат'!$13:$13</definedName>
    <definedName name="List06_3_i_GroundMaterials">'Форма 4.2.1 | Т-ТЭ | индикат'!$O$7</definedName>
    <definedName name="List06_3_i_MC">'Форма 4.2.1 | Т-ТЭ | индикат'!$O$20:$O$34</definedName>
    <definedName name="List06_3_i_MC2">'Форма 4.2.1 | Т-ТЭ | индикат'!$V$20:$V$34</definedName>
    <definedName name="List06_3_i_note">'Форма 4.2.1 | Т-ТЭ | индикат'!$W$20:$W$34</definedName>
    <definedName name="List06_3_i_Period">'Форма 4.2.1 | Т-ТЭ | индикат'!$O$20:$U$34</definedName>
    <definedName name="List06_3_MC">'Форма 4.2.1 | Т-ТЭ | предел'!$O$20:$O$34</definedName>
    <definedName name="List06_3_MC2">'Форма 4.2.1 | Т-ТЭ | предел'!$V$20:$V$34</definedName>
    <definedName name="List06_3_note">'Форма 4.2.1 | Т-ТЭ | предел'!$W$20:$W$34</definedName>
    <definedName name="List06_3_Period">'Форма 4.2.1 | Т-ТЭ | предел'!$O$20:$U$34</definedName>
    <definedName name="List06_4_DP">'Форма 4.2.2 | Т-ТН'!$11:$11</definedName>
    <definedName name="List06_4_MC2">'Форма 4.2.2 | Т-ТН'!$V$18:$V$32</definedName>
    <definedName name="List06_4_note">'Форма 4.2.2 | Т-ТН'!$W$18:$W$32</definedName>
    <definedName name="List06_4_Period">'Форма 4.2.2 | Т-ТН'!$O$18:$U$32</definedName>
    <definedName name="List06_5_0">'Форма 4.2.3 | Т-гор.вода'!$25:$25</definedName>
    <definedName name="List06_5_DP">'Форма 4.2.3 | Т-гор.вода'!$11:$11</definedName>
    <definedName name="List06_5_MC">'Форма 4.2.3 | Т-гор.вода'!$O$18:$O$34</definedName>
    <definedName name="List06_5_MC2">'Форма 4.2.3 | Т-гор.вода'!$AA$18:$AA$34</definedName>
    <definedName name="List06_5_note">'Форма 4.2.3 | Т-гор.вода'!$AB$18:$AB$34</definedName>
    <definedName name="List06_5_Period">'Форма 4.2.3 | Т-гор.вода'!$O$18:$Z$34</definedName>
    <definedName name="List06_6_DP">'Форма 4.2.2 | Т-передача ТЭ'!$11:$11</definedName>
    <definedName name="List06_6_MC">'Форма 4.2.2 | Т-передача ТЭ'!$O$18:$O$32</definedName>
    <definedName name="List06_6_MC2">'Форма 4.2.2 | Т-передача ТЭ'!$V$18:$V$32</definedName>
    <definedName name="List06_6_note">'Форма 4.2.2 | Т-передача ТЭ'!$W$18:$W$32</definedName>
    <definedName name="List06_6_Period">'Форма 4.2.2 | Т-передача ТЭ'!$O$18:$U$32</definedName>
    <definedName name="List06_7_DP">'Форма 4.2.2 | Т-передача ТН'!$11:$11</definedName>
    <definedName name="List06_7_MC">'Форма 4.2.2 | Т-передача ТН'!$O$18:$O$32</definedName>
    <definedName name="List06_7_MC2">'Форма 4.2.2 | Т-передача ТН'!$V$18:$V$32</definedName>
    <definedName name="List06_7_note">'Форма 4.2.2 | Т-передача ТН'!$W$18:$W$32</definedName>
    <definedName name="List06_7_Period">'Форма 4.2.2 | Т-передача ТН'!$O$18:$U$32</definedName>
    <definedName name="List06_8_DP">'Форма 4.2.1 | Резерв мощности'!$11:$11</definedName>
    <definedName name="List06_8_MC">'Форма 4.2.1 | Резерв мощности'!$O$18:$O$32</definedName>
    <definedName name="List06_8_MC2">'Форма 4.2.1 | Резерв мощности'!$V$18:$V$32</definedName>
    <definedName name="List06_8_note">'Форма 4.2.1 | Резерв мощности'!$W$18:$W$32</definedName>
    <definedName name="List06_8_Period">'Форма 4.2.1 | Резерв мощности'!$O$18:$U$32</definedName>
    <definedName name="List06_9_DP">'Форма 4.2.5 | Т-подкл(инд)'!$12:$12</definedName>
    <definedName name="List06_9_MC">'Форма 4.2.5 | Т-подкл(инд)'!$O$19:$O$29</definedName>
    <definedName name="List06_9_MC2">'Форма 4.2.5 | Т-подкл(инд)'!$W$19:$W$29</definedName>
    <definedName name="List06_9_note">'Форма 4.2.5 | Т-подкл(инд)'!$X$19:$X$29</definedName>
    <definedName name="List06_9_Period">'Форма 4.2.5 | Т-подкл(инд)'!$Q$19:$V$29</definedName>
    <definedName name="List06_9_pl">'Форма 4.2.5 | Т-подкл(инд)'!$11:$11</definedName>
    <definedName name="List11_GroundMaterials_1">'Форма 4.7'!$F$12:$F$19</definedName>
    <definedName name="List11_note">'Форма 4.7'!$G$10:$G$19</definedName>
    <definedName name="List12_Date">'Форма 4.8'!$G$11</definedName>
    <definedName name="List12_GroundMaterials_1">'Форма 4.8'!$H$11:$H$32</definedName>
    <definedName name="List12_note">'Форма 4.8'!$I$10:$I$32</definedName>
    <definedName name="ListForms">modSheetMain!$A:$A</definedName>
    <definedName name="logical">TEHSHEET!$D$2:$D$3</definedName>
    <definedName name="mo_List01">Территории!$K$11:$K$15</definedName>
    <definedName name="MODesc">'Перечень тарифов'!$N$20:$N$26</definedName>
    <definedName name="MONTH">TEHSHEET!$E$2:$E$13</definedName>
    <definedName name="mr_List01">Территории!$H$11:$H$15</definedName>
    <definedName name="mrCopy_List01">Территории!$M$11:$M$15</definedName>
    <definedName name="mrmoCopy_List01">Территории!$R$11:$R$15</definedName>
    <definedName name="nalog">Титульный!$F$36</definedName>
    <definedName name="name_rates">'Перечень тарифов'!$J$20:$J$26</definedName>
    <definedName name="name_rates_4">TEHSHEET!$AA$2:$AA$3</definedName>
    <definedName name="name_rates_4_filter">TEHSHEET!$AB$2:$AB$3</definedName>
    <definedName name="name_rates_8">TEHSHEET!$AC$2:$AC$4</definedName>
    <definedName name="name_rates_8_filter">TEHSHEET!$AD$2:$AD$4</definedName>
    <definedName name="nameApr">'Перечень тарифов'!$G$7</definedName>
    <definedName name="NameOrPr">Титульный!$F$18</definedName>
    <definedName name="NameOrPr_ch">Титульный!$F$23</definedName>
    <definedName name="numberPr">Титульный!$F$20</definedName>
    <definedName name="numberPr_ch">Титульный!$F$25</definedName>
    <definedName name="OneRates_1">'Форма 4.2.1 | Т-ТЭ | &gt;=25МВт'!$O$24</definedName>
    <definedName name="OneRates_13">'Форма 4.2.1 | Т-ТЭ | потр'!$O$24</definedName>
    <definedName name="OneRates_2">'Форма 4.2.1 | Т-ТЭ | ТСО'!$O$24</definedName>
    <definedName name="OneRates_3">'Форма 4.2.1 | Т-ТЭ | предел'!$O$26</definedName>
    <definedName name="OneRates_3_i">'Форма 4.2.1 | Т-ТЭ | индикат'!$O$26</definedName>
    <definedName name="OneRates_4">'Форма 4.2.2 | Т-ТН'!$O$24</definedName>
    <definedName name="OneRates_5">'Форма 4.2.3 | Т-гор.вода'!$Q$24</definedName>
    <definedName name="OneRates_5_comp">'Форма 4.2.3 | Т-гор.вода'!$P$24</definedName>
    <definedName name="OneRates_5_comp_p">'Форма 4.2.3 | Т-гор.вода'!$P$25</definedName>
    <definedName name="OneRates_5_p">'Форма 4.2.3 | Т-гор.вода'!$Q$25</definedName>
    <definedName name="OneRates_6">'Форма 4.2.2 | Т-передача ТЭ'!$O$24</definedName>
    <definedName name="OneRates_7">'Форма 4.2.2 | Т-передача ТН'!$O$24</definedName>
    <definedName name="org">Титульный!$F$29</definedName>
    <definedName name="Org_Address">Титульный!$F$40:$F$40</definedName>
    <definedName name="ORG_END_DATE">TEHSHEET!$F$29</definedName>
    <definedName name="Org_main">Титульный!$F$41</definedName>
    <definedName name="ORG_START_DATE">TEHSHEET!$E$29</definedName>
    <definedName name="otv_lico_name">Титульный!$F$43:$F$46</definedName>
    <definedName name="pCng_List11_1">'Форма 4.7'!$E$12:$E$13</definedName>
    <definedName name="pCng_List11_2">'Форма 4.7'!$E$15:$E$16</definedName>
    <definedName name="pCng_List11_3">'Форма 4.7'!$E$18:$E$19</definedName>
    <definedName name="pCng_List12_1">'Форма 4.8'!$E$15:$E$16</definedName>
    <definedName name="pCng_List12_2">'Форма 4.8'!$E$18:$E$19</definedName>
    <definedName name="pCng_List12_6">'Форма 4.8'!$E$31:$E$32</definedName>
    <definedName name="pDbl_List12_5">'Форма 4.8'!$G$28:$G$29</definedName>
    <definedName name="pDbl_List12_5_copy">'Форма 4.8'!$L$28:$L$29</definedName>
    <definedName name="pDbl_List12_5_copy2">'Форма 4.8'!$K$28:$K$29</definedName>
    <definedName name="pDel_Comm">Комментарии!$C$11:$C$12</definedName>
    <definedName name="pDel_List01_0">Территории!$C$11:$C$15</definedName>
    <definedName name="pDel_List01_1">Территории!$F$11:$F$15</definedName>
    <definedName name="pDel_List01_2">Территории!$I$11:$I$15</definedName>
    <definedName name="pDel_List02">'Перечень тарифов'!$C$20:$C$26</definedName>
    <definedName name="pDel_List02_1">'Перечень тарифов'!$H$20:$H$26</definedName>
    <definedName name="pDel_List02_2">'Перечень тарифов'!$L$20:$L$26</definedName>
    <definedName name="pDel_List02_3">'Перечень тарифов'!$P$20:$P$26</definedName>
    <definedName name="pDel_List02_4">'Перечень тарифов'!$T$20:$T$26</definedName>
    <definedName name="pDel_List03">'Форма 1.0.2'!$C$12:$C$13</definedName>
    <definedName name="pDel_List06_1_1">'Форма 4.2.1 | Т-ТЭ | &gt;=25МВт'!$K$18:$K$32</definedName>
    <definedName name="pDel_List06_1_2">'Форма 4.2.1 | Т-ТЭ | &gt;=25МВт'!$J$18:$J$32</definedName>
    <definedName name="pDel_List06_1_3">'Форма 4.2.1 | Т-ТЭ | &gt;=25МВт'!$I$18:$I$32</definedName>
    <definedName name="pDel_List06_10_4">'Форма 4.2.4 | Т-подкл'!$N$19:$AF$31,'Форма 4.2.4 | Т-подкл'!$N$19:$AF$31,'Форма 4.2.4 | Т-подкл'!$N$19:$AF$31</definedName>
    <definedName name="pDel_List06_10_5">'Форма 4.2.4 | Т-подкл'!$K$19:$K$31</definedName>
    <definedName name="pDel_List06_13_1">'Форма 4.2.1 | Т-ТЭ | потр'!$K$18:$K$28</definedName>
    <definedName name="pDel_List06_13_2">'Форма 4.2.1 | Т-ТЭ | потр'!$J$18:$J$28</definedName>
    <definedName name="pDel_List06_13_3">'Форма 4.2.1 | Т-ТЭ | потр'!$I$18:$I$28</definedName>
    <definedName name="pDel_List06_2_1">'Форма 4.2.1 | Т-ТЭ | ТСО'!$K$18:$K$32</definedName>
    <definedName name="pDel_List06_2_2">'Форма 4.2.1 | Т-ТЭ | ТСО'!$J$18:$J$32</definedName>
    <definedName name="pDel_List06_2_3">'Форма 4.2.1 | Т-ТЭ | ТСО'!$I$18:$I$32</definedName>
    <definedName name="pDel_List06_3_1">'Форма 4.2.1 | Т-ТЭ | предел'!$K$20:$K$34</definedName>
    <definedName name="pDel_List06_3_2">'Форма 4.2.1 | Т-ТЭ | предел'!$J$20:$J$34</definedName>
    <definedName name="pDel_List06_3_3">'Форма 4.2.1 | Т-ТЭ | предел'!$I$20:$I$34</definedName>
    <definedName name="pDel_List06_3_i_1">'Форма 4.2.1 | Т-ТЭ | индикат'!$K$20:$K$34</definedName>
    <definedName name="pDel_List06_3_i_2">'Форма 4.2.1 | Т-ТЭ | индикат'!$J$20:$J$34</definedName>
    <definedName name="pDel_List06_3_i_3">'Форма 4.2.1 | Т-ТЭ | индикат'!$I$20:$I$34</definedName>
    <definedName name="pDel_List06_4_1">'Форма 4.2.2 | Т-ТН'!$K$18:$K$32</definedName>
    <definedName name="pDel_List06_4_2">'Форма 4.2.2 | Т-ТН'!$J$18:$J$32</definedName>
    <definedName name="pDel_List06_4_3">'Форма 4.2.2 | Т-ТН'!$I$18:$I$32</definedName>
    <definedName name="pDel_List06_5_1">'Форма 4.2.3 | Т-гор.вода'!$K$18:$K$34</definedName>
    <definedName name="pDel_List06_5_2">'Форма 4.2.3 | Т-гор.вода'!$J$18:$J$34</definedName>
    <definedName name="pDel_List06_5_3">'Форма 4.2.3 | Т-гор.вода'!$I$18:$I$34</definedName>
    <definedName name="pDel_List06_6_1">'Форма 4.2.2 | Т-передача ТЭ'!$K$18:$K$32</definedName>
    <definedName name="pDel_List06_6_2">'Форма 4.2.2 | Т-передача ТЭ'!$J$18:$J$32</definedName>
    <definedName name="pDel_List06_6_3">'Форма 4.2.2 | Т-передача ТЭ'!$I$18:$I$32</definedName>
    <definedName name="pDel_List06_7_1">'Форма 4.2.2 | Т-передача ТН'!$K$18:$K$32</definedName>
    <definedName name="pDel_List06_7_2">'Форма 4.2.2 | Т-передача ТН'!$J$18:$J$32</definedName>
    <definedName name="pDel_List06_7_3">'Форма 4.2.2 | Т-передача ТН'!$I$18:$I$32</definedName>
    <definedName name="pDel_List06_8_1">'Форма 4.2.1 | Резерв мощности'!$K$18:$K$32</definedName>
    <definedName name="pDel_List06_8_2">'Форма 4.2.1 | Резерв мощности'!$J$18:$J$32</definedName>
    <definedName name="pDel_List06_8_3">'Форма 4.2.1 | Резерв мощности'!$I$18:$I$32</definedName>
    <definedName name="pDel_List06_9_5">'Форма 4.2.5 | Т-подкл(инд)'!$K$19:$K$29</definedName>
    <definedName name="pDel_List07">'Сведения об изменении'!$C$11:$C$14</definedName>
    <definedName name="pDel_List11_1">'Форма 4.7'!$C$12:$C$13</definedName>
    <definedName name="pDel_List11_2">'Форма 4.7'!$C$15:$C$16</definedName>
    <definedName name="pDel_List11_3">'Форма 4.7'!$C$18:$C$19</definedName>
    <definedName name="pDel_List12_1">'Форма 4.8'!$C$15:$C$16</definedName>
    <definedName name="pDel_List12_2">'Форма 4.8'!$C$18:$C$19</definedName>
    <definedName name="pDel_List12_3">'Форма 4.8'!$C$22:$C$23</definedName>
    <definedName name="pDel_List12_4">'Форма 4.8'!$C$25:$C$26</definedName>
    <definedName name="pDel_List12_5">'Форма 4.8'!$C$28:$C$29</definedName>
    <definedName name="pDel_List12_6">'Форма 4.8'!$C$31:$C$32</definedName>
    <definedName name="periodEnd">Титульный!$F$12</definedName>
    <definedName name="periodStart">Титульный!$F$11</definedName>
    <definedName name="pIns_Comm">Комментарии!$E$12</definedName>
    <definedName name="pIns_List01_0">Территории!$E$15</definedName>
    <definedName name="pIns_List02">'Перечень тарифов'!$E$26</definedName>
    <definedName name="pIns_List03">'Форма 1.0.2'!$E$13</definedName>
    <definedName name="pIns_List06_1_Period">'Форма 4.2.1 | Т-ТЭ | &gt;=25МВт'!$V$14:$V$32</definedName>
    <definedName name="pIns_List06_10_Period">'Форма 4.2.4 | Т-подкл'!$AF$15:$AF$31</definedName>
    <definedName name="pIns_List06_13_Period">'Форма 4.2.1 | Т-ТЭ | потр'!$CG$13:$CG$28</definedName>
    <definedName name="pIns_List06_2_Period">'Форма 4.2.1 | Т-ТЭ | ТСО'!$V$13:$V$32</definedName>
    <definedName name="pIns_List06_3_i_Period">'Форма 4.2.1 | Т-ТЭ | индикат'!$V$16:$V$34</definedName>
    <definedName name="pIns_List06_3_Period">'Форма 4.2.1 | Т-ТЭ | предел'!$V$16:$V$34</definedName>
    <definedName name="pIns_List06_4_Period">'Форма 4.2.2 | Т-ТН'!$V$18:$V$32</definedName>
    <definedName name="pIns_List06_5_Period">'Форма 4.2.3 | Т-гор.вода'!$AA$14:$AA$34</definedName>
    <definedName name="pIns_List06_6_Period">'Форма 4.2.2 | Т-передача ТЭ'!$V$14:$V$32</definedName>
    <definedName name="pIns_List06_7_Period">'Форма 4.2.2 | Т-передача ТН'!$V$14:$V$32</definedName>
    <definedName name="pIns_List06_8_Period">'Форма 4.2.1 | Резерв мощности'!$V$14:$V$32</definedName>
    <definedName name="pIns_List06_9_Period">'Форма 4.2.5 | Т-подкл(инд)'!$W$15:$W$29</definedName>
    <definedName name="pIns_List07">'Сведения об изменении'!$E$14</definedName>
    <definedName name="pIns_List11_1">'Форма 4.7'!$E$13</definedName>
    <definedName name="pIns_List11_2">'Форма 4.7'!$E$16</definedName>
    <definedName name="pIns_List11_3">'Форма 4.7'!$E$19</definedName>
    <definedName name="pIns_List12_1">'Форма 4.8'!$E$16</definedName>
    <definedName name="pIns_List12_2">'Форма 4.8'!$E$19</definedName>
    <definedName name="pIns_List12_3">'Форма 4.8'!$E$23</definedName>
    <definedName name="pIns_List12_4">'Форма 4.8'!$E$26</definedName>
    <definedName name="pIns_List12_5">'Форма 4.8'!$E$29</definedName>
    <definedName name="pIns_List12_6">'Форма 4.8'!$E$32</definedName>
    <definedName name="pr_List06_1">'Форма 4.2.1 | Т-ТЭ | &gt;=25МВт'!$O$7:$T$10</definedName>
    <definedName name="pr_List06_10">'Форма 4.2.4 | Т-подкл'!$N$7:$T$10</definedName>
    <definedName name="pr_List06_13">'Форма 4.2.1 | Т-ТЭ | потр'!$O$7:$T$10</definedName>
    <definedName name="pr_List06_2">'Форма 4.2.1 | Т-ТЭ | ТСО'!$O$7:$T$10</definedName>
    <definedName name="pr_List06_3">'Форма 4.2.1 | Т-ТЭ | предел'!$O$9:$T$12</definedName>
    <definedName name="pr_List06_3_i">'Форма 4.2.1 | Т-ТЭ | индикат'!$O$9:$T$12</definedName>
    <definedName name="pr_List06_4">'Форма 4.2.2 | Т-ТН'!$O$7:$T$10</definedName>
    <definedName name="pr_List06_5">'Форма 4.2.3 | Т-гор.вода'!$O$7:$T$10</definedName>
    <definedName name="pr_List06_6">'Форма 4.2.2 | Т-передача ТЭ'!$O$7:$T$10</definedName>
    <definedName name="pr_List06_7">'Форма 4.2.2 | Т-передача ТН'!$O$7:$T$10</definedName>
    <definedName name="pr_List06_8">'Форма 4.2.1 | Резерв мощности'!$O$7:$T$10</definedName>
    <definedName name="pr_List06_9">'Форма 4.2.5 | Т-подкл(инд)'!$O$7:$T$10</definedName>
    <definedName name="pVDel_List06_1">'Форма 4.2.1 | Т-ТЭ | &gt;=25МВт'!$12:$12</definedName>
    <definedName name="pVDel_List06_10">'Форма 4.2.4 | Т-подкл'!$13:$13</definedName>
    <definedName name="pVDel_List06_13">'Форма 4.2.1 | Т-ТЭ | потр'!$12:$12</definedName>
    <definedName name="pVDel_List06_2">'Форма 4.2.1 | Т-ТЭ | ТСО'!$12:$12</definedName>
    <definedName name="pVDel_List06_3">'Форма 4.2.1 | Т-ТЭ | предел'!$14:$14</definedName>
    <definedName name="pVDel_List06_3_i">'Форма 4.2.1 | Т-ТЭ | индикат'!$14:$14</definedName>
    <definedName name="pVDel_List06_4">'Форма 4.2.2 | Т-ТН'!$12:$12</definedName>
    <definedName name="pVDel_List06_5">'Форма 4.2.3 | Т-гор.вода'!$12:$12</definedName>
    <definedName name="pVDel_List06_6">'Форма 4.2.2 | Т-передача ТЭ'!$12:$12</definedName>
    <definedName name="pVDel_List06_7">'Форма 4.2.2 | Т-передача ТН'!$12:$12</definedName>
    <definedName name="pVDel_List06_8">'Форма 4.2.1 | Резерв мощности'!$12:$12</definedName>
    <definedName name="pVDel_List06_9">'Форма 4.2.5 | Т-подкл(инд)'!$13:$13</definedName>
    <definedName name="QUARTER">TEHSHEET!$F$2:$F$5</definedName>
    <definedName name="REESTR_LINK_RANGE">REESTR_LINK!$A$2:$C$3</definedName>
    <definedName name="REESTR_ORG_RANGE">REESTR_ORG!$A$2:$J$97</definedName>
    <definedName name="REESTR_VED_RANGE">REESTR_VED!$A$2:$B$11</definedName>
    <definedName name="REESTR_VT_RANGE">REESTR_VT!$A$2:$B$12</definedName>
    <definedName name="REGION">TEHSHEET!$A$2:$A$87</definedName>
    <definedName name="region_name">Титульный!$F$7</definedName>
    <definedName name="RegulatoryPeriod">Титульный!$F$11:$F$12</definedName>
    <definedName name="SAPBEXrevision" hidden="1">1</definedName>
    <definedName name="SAPBEXsysID" hidden="1">"BW2"</definedName>
    <definedName name="SAPBEXwbID" hidden="1">"479GSPMTNK9HM4ZSIVE5K2SH6"</definedName>
    <definedName name="shema_podkl_2">'Форма 4.2.1 | Т-ТЭ | ТСО'!$O$22</definedName>
    <definedName name="shema_podkl_3">'Форма 4.2.1 | Т-ТЭ | предел'!$O$24</definedName>
    <definedName name="shema_podkl_3_i">'Форма 4.2.1 | Т-ТЭ | индикат'!$O$24</definedName>
    <definedName name="SKI_number">TEHSHEET!$I$2:$I$21</definedName>
    <definedName name="tariffDesc">'Перечень тарифов'!$R$20:$R$26</definedName>
    <definedName name="TECH_ORG_ID">Титульный!$F$1</definedName>
    <definedName name="ter_List01">Территории!$E$11:$E$15</definedName>
    <definedName name="terCopy_List01">Территории!$Q$11:$Q$15</definedName>
    <definedName name="TitlePr_ch">Титульный!$F$22</definedName>
    <definedName name="TwoRates_1">'Форма 4.2.1 | Т-ТЭ | &gt;=25МВт'!$P$24:$Q$24</definedName>
    <definedName name="TwoRates_13">'Форма 4.2.1 | Т-ТЭ | потр'!$P$24:$Q$24</definedName>
    <definedName name="TwoRates_2">'Форма 4.2.1 | Т-ТЭ | ТСО'!$P$24:$Q$24</definedName>
    <definedName name="TwoRates_3">'Форма 4.2.1 | Т-ТЭ | предел'!$P$26:$Q$26</definedName>
    <definedName name="TwoRates_3_i">'Форма 4.2.1 | Т-ТЭ | индикат'!$P$26:$Q$26</definedName>
    <definedName name="TwoRates_5">'Форма 4.2.3 | Т-гор.вода'!$R$24:$S$24</definedName>
    <definedName name="TwoRates_5_comp">'Форма 4.2.3 | Т-гор.вода'!$T$24:$U$24</definedName>
    <definedName name="TwoRates_5_comp_p">'Форма 4.2.3 | Т-гор.вода'!$T$25:$U$25</definedName>
    <definedName name="TwoRates_5_p">'Форма 4.2.3 | Т-гор.вода'!$R$25:$S$25</definedName>
    <definedName name="TwoRates_6">'Форма 4.2.2 | Т-передача ТЭ'!$P$24:$Q$24</definedName>
    <definedName name="TwoRates_7">'Форма 4.2.2 | Т-передача ТН'!$P$24:$Q$24</definedName>
    <definedName name="type_org">Титульный!$F$34</definedName>
    <definedName name="UpdStatus">Инструкция!$AA$1</definedName>
    <definedName name="VDET_END_DATE">TEHSHEET!$F$32</definedName>
    <definedName name="VDET_START_DATE">TEHSHEET!$E$32</definedName>
    <definedName name="version">Инструкция!$B$3</definedName>
    <definedName name="vid_teplnos_1">'Форма 4.2.1 | Т-ТЭ | &gt;=25МВт'!$M$24</definedName>
    <definedName name="vid_teplnos_10">et_union_hor!$M$149</definedName>
    <definedName name="vid_teplnos_11">'Форма 4.2.2 | Т-ТН'!$M$24</definedName>
    <definedName name="vid_teplnos_12">et_union_hor!$M$92</definedName>
    <definedName name="vid_teplnos_2">'Форма 4.2.1 | Т-ТЭ | ТСО'!$M$24</definedName>
    <definedName name="vid_teplnos_3">'Форма 4.2.1 | Т-ТЭ | предел'!$M$26</definedName>
    <definedName name="vid_teplnos_4">'Форма 4.2.2 | Т-передача ТЭ'!$M$24</definedName>
    <definedName name="vid_teplnos_5">'Форма 4.2.2 | Т-передача ТН'!$M$24</definedName>
    <definedName name="vid_teplnos_6">et_union_hor!$M$37</definedName>
    <definedName name="vid_teplnos_7">et_union_hor!$M$54</definedName>
    <definedName name="vid_teplnos_8">et_union_hor!$M$72</definedName>
    <definedName name="vid_teplnos_9">et_union_hor!$M$132</definedName>
    <definedName name="VidTopl">'Перечень тарифов'!$G$13</definedName>
    <definedName name="VidTopl_1">'Форма 4.2.1 | Т-ТЭ | &gt;=25МВт'!$M$7</definedName>
    <definedName name="VidTopl_2">'Форма 4.2.1 | Т-ТЭ | ТСО'!$M$8</definedName>
    <definedName name="VidTopl_3">'Форма 4.2.1 | Т-ТЭ | предел'!$M$10</definedName>
    <definedName name="warmNote">'Перечень тарифов'!$W$20:$W$26</definedName>
    <definedName name="warmSource">'Перечень тарифов'!$V$20:$V$26</definedName>
    <definedName name="year_list">TEHSHEET!$C$2:$C$6</definedName>
    <definedName name="year_list1">TEHSHEET!$B$2:$B$27</definedName>
  </definedNames>
  <calcPr calcId="145621" fullCalcOnLoad="1"/>
</workbook>
</file>

<file path=xl/calcChain.xml><?xml version="1.0" encoding="utf-8"?>
<calcChain xmlns="http://schemas.openxmlformats.org/spreadsheetml/2006/main">
  <c r="A161" i="612" l="1"/>
  <c r="O7" i="642"/>
  <c r="O8" i="642"/>
  <c r="O9" i="642"/>
  <c r="O10" i="642"/>
  <c r="N17" i="642"/>
  <c r="O17" i="642" s="1"/>
  <c r="P17" i="642" s="1"/>
  <c r="Q17" i="642" s="1"/>
  <c r="R17" i="642" s="1"/>
  <c r="S17" i="642" s="1"/>
  <c r="U17" i="642" s="1"/>
  <c r="V17" i="642" s="1"/>
  <c r="W17" i="642" s="1"/>
  <c r="X17" i="642" s="1"/>
  <c r="Y17" i="642" s="1"/>
  <c r="Z17" i="642" s="1"/>
  <c r="AB17" i="642" s="1"/>
  <c r="AC17" i="642" s="1"/>
  <c r="AD17" i="642" s="1"/>
  <c r="AE17" i="642" s="1"/>
  <c r="AF17" i="642" s="1"/>
  <c r="AG17" i="642" s="1"/>
  <c r="AI17" i="642" s="1"/>
  <c r="AJ17" i="642" s="1"/>
  <c r="AK17" i="642" s="1"/>
  <c r="AL17" i="642" s="1"/>
  <c r="AM17" i="642" s="1"/>
  <c r="AN17" i="642" s="1"/>
  <c r="AP17" i="642" s="1"/>
  <c r="AQ17" i="642" s="1"/>
  <c r="AR17" i="642" s="1"/>
  <c r="AS17" i="642" s="1"/>
  <c r="AT17" i="642" s="1"/>
  <c r="AU17" i="642" s="1"/>
  <c r="AW17" i="642" s="1"/>
  <c r="AX17" i="642" s="1"/>
  <c r="AY17" i="642" s="1"/>
  <c r="AZ17" i="642" s="1"/>
  <c r="BA17" i="642" s="1"/>
  <c r="BB17" i="642" s="1"/>
  <c r="BD17" i="642" s="1"/>
  <c r="BE17" i="642" s="1"/>
  <c r="BF17" i="642" s="1"/>
  <c r="BG17" i="642" s="1"/>
  <c r="BH17" i="642" s="1"/>
  <c r="BI17" i="642" s="1"/>
  <c r="BK17" i="642" s="1"/>
  <c r="BL17" i="642" s="1"/>
  <c r="BM17" i="642" s="1"/>
  <c r="BN17" i="642" s="1"/>
  <c r="BO17" i="642" s="1"/>
  <c r="BP17" i="642" s="1"/>
  <c r="BR17" i="642" s="1"/>
  <c r="BS17" i="642" s="1"/>
  <c r="BT17" i="642" s="1"/>
  <c r="BU17" i="642" s="1"/>
  <c r="BV17" i="642" s="1"/>
  <c r="BW17" i="642" s="1"/>
  <c r="BY17" i="642" s="1"/>
  <c r="BZ17" i="642" s="1"/>
  <c r="CA17" i="642" s="1"/>
  <c r="CB17" i="642" s="1"/>
  <c r="CC17" i="642" s="1"/>
  <c r="CD17" i="642" s="1"/>
  <c r="CF17" i="642" s="1"/>
  <c r="CG17" i="642" s="1"/>
  <c r="CH17" i="642" s="1"/>
  <c r="O18" i="642"/>
  <c r="CK18" i="642"/>
  <c r="CK19" i="642"/>
  <c r="CK20" i="642"/>
  <c r="CK21" i="642"/>
  <c r="CK22" i="642"/>
  <c r="CK23" i="642"/>
  <c r="Q25" i="642"/>
  <c r="X25" i="642"/>
  <c r="AE25" i="642"/>
  <c r="AL25" i="642"/>
  <c r="AS25" i="642"/>
  <c r="AZ25" i="642"/>
  <c r="BG25" i="642"/>
  <c r="BN25" i="642"/>
  <c r="BU25" i="642"/>
  <c r="CB25" i="642"/>
  <c r="CK24" i="642"/>
  <c r="CK25" i="642"/>
  <c r="CK26" i="642"/>
  <c r="CK27" i="642"/>
  <c r="CK28" i="642"/>
  <c r="A1" i="612"/>
  <c r="A2" i="612"/>
  <c r="A3" i="612"/>
  <c r="A4" i="612"/>
  <c r="A5" i="612"/>
  <c r="A6" i="612"/>
  <c r="A7" i="612"/>
  <c r="A8" i="612"/>
  <c r="A9" i="612"/>
  <c r="A10" i="612"/>
  <c r="A11" i="612"/>
  <c r="A12" i="612"/>
  <c r="A13" i="612"/>
  <c r="A14" i="612"/>
  <c r="A15" i="612"/>
  <c r="A16" i="612"/>
  <c r="A17" i="612"/>
  <c r="A18" i="612"/>
  <c r="A19" i="612"/>
  <c r="A20" i="612"/>
  <c r="A21" i="612"/>
  <c r="A22" i="612"/>
  <c r="A23" i="612"/>
  <c r="A24" i="612"/>
  <c r="A25" i="612"/>
  <c r="A26" i="612"/>
  <c r="A27" i="612"/>
  <c r="A28" i="612"/>
  <c r="A29" i="612"/>
  <c r="A30" i="612"/>
  <c r="A31" i="612"/>
  <c r="A32" i="612"/>
  <c r="A33" i="612"/>
  <c r="A34" i="612"/>
  <c r="A35" i="612"/>
  <c r="A36" i="612"/>
  <c r="A37" i="612"/>
  <c r="A38" i="612"/>
  <c r="A39" i="612"/>
  <c r="A40" i="612"/>
  <c r="A41" i="612"/>
  <c r="A42" i="612"/>
  <c r="A43" i="612"/>
  <c r="A44" i="612"/>
  <c r="A45" i="612"/>
  <c r="A46" i="612"/>
  <c r="A47" i="612"/>
  <c r="A48" i="612"/>
  <c r="A49" i="612"/>
  <c r="A50" i="612"/>
  <c r="A51" i="612"/>
  <c r="A52" i="612"/>
  <c r="A53" i="612"/>
  <c r="A54" i="612"/>
  <c r="A55" i="612"/>
  <c r="A56" i="612"/>
  <c r="A57" i="612"/>
  <c r="A58" i="612"/>
  <c r="A59" i="612"/>
  <c r="A60" i="612"/>
  <c r="A61" i="612"/>
  <c r="A62" i="612"/>
  <c r="A63" i="612"/>
  <c r="A64" i="612"/>
  <c r="A65" i="612"/>
  <c r="A66" i="612"/>
  <c r="A67" i="612"/>
  <c r="A68" i="612"/>
  <c r="A69" i="612"/>
  <c r="A70" i="612"/>
  <c r="A71" i="612"/>
  <c r="A72" i="612"/>
  <c r="A73" i="612"/>
  <c r="A74" i="612"/>
  <c r="A75" i="612"/>
  <c r="A76" i="612"/>
  <c r="A77" i="612"/>
  <c r="A78" i="612"/>
  <c r="A79" i="612"/>
  <c r="A80" i="612"/>
  <c r="A81" i="612"/>
  <c r="A82" i="612"/>
  <c r="A83" i="612"/>
  <c r="A84" i="612"/>
  <c r="A85" i="612"/>
  <c r="A86" i="612"/>
  <c r="A87" i="612"/>
  <c r="A88" i="612"/>
  <c r="A89" i="612"/>
  <c r="A90" i="612"/>
  <c r="A91" i="612"/>
  <c r="A92" i="612"/>
  <c r="A93" i="612"/>
  <c r="A94" i="612"/>
  <c r="A95" i="612"/>
  <c r="A96" i="612"/>
  <c r="A97" i="612"/>
  <c r="A98" i="612"/>
  <c r="A99" i="612"/>
  <c r="A100" i="612"/>
  <c r="A101" i="612"/>
  <c r="A102" i="612"/>
  <c r="A103" i="612"/>
  <c r="A104" i="612"/>
  <c r="A105" i="612"/>
  <c r="A106" i="612"/>
  <c r="A107" i="612"/>
  <c r="A108" i="612"/>
  <c r="A109" i="612"/>
  <c r="A110" i="612"/>
  <c r="A111" i="612"/>
  <c r="A112" i="612"/>
  <c r="A113" i="612"/>
  <c r="A114" i="612"/>
  <c r="A115" i="612"/>
  <c r="A116" i="612"/>
  <c r="A117" i="612"/>
  <c r="A118" i="612"/>
  <c r="A119" i="612"/>
  <c r="A120" i="612"/>
  <c r="A121" i="612"/>
  <c r="A122" i="612"/>
  <c r="A123" i="612"/>
  <c r="A124" i="612"/>
  <c r="A125" i="612"/>
  <c r="A126" i="612"/>
  <c r="A127" i="612"/>
  <c r="A128" i="612"/>
  <c r="A129" i="612"/>
  <c r="A130" i="612"/>
  <c r="A131" i="612"/>
  <c r="A132" i="612"/>
  <c r="A133" i="612"/>
  <c r="A134" i="612"/>
  <c r="A135" i="612"/>
  <c r="A136" i="612"/>
  <c r="A137" i="612"/>
  <c r="A138" i="612"/>
  <c r="A139" i="612"/>
  <c r="A140" i="612"/>
  <c r="A141" i="612"/>
  <c r="A142" i="612"/>
  <c r="A143" i="612"/>
  <c r="A144" i="612"/>
  <c r="A145" i="612"/>
  <c r="A146" i="612"/>
  <c r="A147" i="612"/>
  <c r="A148" i="612"/>
  <c r="A149" i="612"/>
  <c r="A150" i="612"/>
  <c r="A151" i="612"/>
  <c r="A152" i="612"/>
  <c r="A153" i="612"/>
  <c r="A154" i="612"/>
  <c r="A155" i="612"/>
  <c r="A156" i="612"/>
  <c r="A157" i="612"/>
  <c r="A158" i="612"/>
  <c r="A159" i="612"/>
  <c r="A160" i="612"/>
  <c r="CB245" i="471"/>
  <c r="BU245" i="471"/>
  <c r="BN245" i="471"/>
  <c r="BG245" i="471"/>
  <c r="AZ245" i="471"/>
  <c r="AS245" i="471"/>
  <c r="AL245" i="471"/>
  <c r="AE245" i="471"/>
  <c r="X245" i="471"/>
  <c r="H12" i="644"/>
  <c r="H11" i="644"/>
  <c r="H9" i="644"/>
  <c r="H8" i="644"/>
  <c r="H7" i="644"/>
  <c r="H12" i="622"/>
  <c r="H9" i="622"/>
  <c r="H8" i="622"/>
  <c r="H12" i="643"/>
  <c r="H9" i="643"/>
  <c r="H8" i="643"/>
  <c r="R14" i="601"/>
  <c r="H13" i="644"/>
  <c r="R13" i="601"/>
  <c r="R12" i="601"/>
  <c r="P12" i="601"/>
  <c r="B2" i="525"/>
  <c r="L21" i="642"/>
  <c r="F9" i="644"/>
  <c r="L18" i="642"/>
  <c r="F12" i="644"/>
  <c r="B3" i="525"/>
  <c r="L22" i="642"/>
  <c r="F13" i="644"/>
  <c r="CI24" i="642"/>
  <c r="M14" i="601"/>
  <c r="L19" i="642"/>
  <c r="L23" i="642"/>
  <c r="F11" i="644"/>
  <c r="F10" i="644"/>
  <c r="M12" i="601"/>
  <c r="L20" i="642"/>
  <c r="L24" i="642"/>
  <c r="M13" i="601"/>
  <c r="F8" i="644"/>
  <c r="H13" i="643"/>
  <c r="H13" i="622"/>
  <c r="E3" i="437"/>
  <c r="O7" i="627"/>
  <c r="O8" i="627"/>
  <c r="O9" i="627"/>
  <c r="O10" i="627"/>
  <c r="O17" i="627"/>
  <c r="P17" i="627" s="1"/>
  <c r="Q17" i="627" s="1"/>
  <c r="R17" i="627" s="1"/>
  <c r="S17" i="627" s="1"/>
  <c r="U17" i="627" s="1"/>
  <c r="V17" i="627" s="1"/>
  <c r="W17" i="627" s="1"/>
  <c r="Z24" i="627"/>
  <c r="Q25" i="627"/>
  <c r="L19" i="627"/>
  <c r="L23" i="627"/>
  <c r="X24" i="627"/>
  <c r="L21" i="627"/>
  <c r="L20" i="627"/>
  <c r="L18" i="627"/>
  <c r="Y23" i="627"/>
  <c r="L24" i="627"/>
  <c r="O7" i="632"/>
  <c r="O8" i="632"/>
  <c r="O9" i="632"/>
  <c r="O10" i="632"/>
  <c r="O18" i="632"/>
  <c r="P18" i="632" s="1"/>
  <c r="Q18" i="632" s="1"/>
  <c r="R18" i="632" s="1"/>
  <c r="S18" i="632" s="1"/>
  <c r="T18" i="632" s="1"/>
  <c r="V18" i="632" s="1"/>
  <c r="X18" i="632" s="1"/>
  <c r="R24" i="632"/>
  <c r="L19" i="632"/>
  <c r="L20" i="632"/>
  <c r="L22" i="632"/>
  <c r="L21" i="632"/>
  <c r="L23" i="632"/>
  <c r="Y23" i="632"/>
  <c r="M12" i="550"/>
  <c r="CK251" i="471"/>
  <c r="CK250" i="471"/>
  <c r="CK249" i="471"/>
  <c r="CK248" i="471"/>
  <c r="CK247" i="471"/>
  <c r="CK246" i="471"/>
  <c r="CK245" i="471"/>
  <c r="Q245" i="471"/>
  <c r="CK244" i="471"/>
  <c r="CK243" i="471"/>
  <c r="CK242" i="471"/>
  <c r="CK241" i="471"/>
  <c r="CK240" i="471"/>
  <c r="CK239" i="471"/>
  <c r="CK238" i="471"/>
  <c r="H11" i="643"/>
  <c r="H7" i="643"/>
  <c r="L243" i="471"/>
  <c r="F9" i="643"/>
  <c r="F12" i="643"/>
  <c r="F11" i="643"/>
  <c r="L240" i="471"/>
  <c r="L242" i="471"/>
  <c r="F8" i="643"/>
  <c r="L244" i="471"/>
  <c r="L238" i="471"/>
  <c r="F13" i="643"/>
  <c r="CI244" i="471"/>
  <c r="L241" i="471"/>
  <c r="F10" i="643"/>
  <c r="L239" i="471"/>
  <c r="H11" i="641"/>
  <c r="H7" i="641"/>
  <c r="Z233" i="471"/>
  <c r="Z232" i="471"/>
  <c r="Z231" i="471"/>
  <c r="Z230" i="471"/>
  <c r="Z229" i="471"/>
  <c r="Z228" i="471"/>
  <c r="Z227" i="471"/>
  <c r="Q227" i="471"/>
  <c r="Z226" i="471"/>
  <c r="Z225" i="471"/>
  <c r="Z224" i="471"/>
  <c r="Z223" i="471"/>
  <c r="Z222" i="471"/>
  <c r="Z221" i="471"/>
  <c r="Z220" i="471"/>
  <c r="Z33" i="640"/>
  <c r="Z32" i="640"/>
  <c r="Z31" i="640"/>
  <c r="Z30" i="640"/>
  <c r="Z29" i="640"/>
  <c r="Z28" i="640"/>
  <c r="Z27" i="640"/>
  <c r="Q27" i="640"/>
  <c r="Z26" i="640"/>
  <c r="Z25" i="640"/>
  <c r="Z24" i="640"/>
  <c r="Z23" i="640"/>
  <c r="Z22" i="640"/>
  <c r="Z21" i="640"/>
  <c r="Z20" i="640"/>
  <c r="N19" i="640"/>
  <c r="O19" i="640" s="1"/>
  <c r="P19" i="640" s="1"/>
  <c r="Q19" i="640" s="1"/>
  <c r="R19" i="640" s="1"/>
  <c r="S19" i="640" s="1"/>
  <c r="U19" i="640" s="1"/>
  <c r="V19" i="640" s="1"/>
  <c r="W19" i="640" s="1"/>
  <c r="O12" i="640"/>
  <c r="O11" i="640"/>
  <c r="O10" i="640"/>
  <c r="O9" i="640"/>
  <c r="X26" i="640"/>
  <c r="L222" i="471"/>
  <c r="F11" i="641"/>
  <c r="L224" i="471"/>
  <c r="L25" i="640"/>
  <c r="L24" i="640"/>
  <c r="L225" i="471"/>
  <c r="F9" i="641"/>
  <c r="L226" i="471"/>
  <c r="L223" i="471"/>
  <c r="L22" i="640"/>
  <c r="F10" i="641"/>
  <c r="L23" i="640"/>
  <c r="L221" i="471"/>
  <c r="F8" i="641"/>
  <c r="F13" i="641"/>
  <c r="X226" i="471"/>
  <c r="L21" i="640"/>
  <c r="L20" i="640"/>
  <c r="L220" i="471"/>
  <c r="F12" i="641"/>
  <c r="L26" i="640"/>
  <c r="AA198" i="471"/>
  <c r="AI197" i="471"/>
  <c r="R184" i="471"/>
  <c r="V120" i="471"/>
  <c r="AF111" i="471"/>
  <c r="V110" i="471"/>
  <c r="AE109" i="471"/>
  <c r="V109" i="471"/>
  <c r="Q150" i="471"/>
  <c r="Z149" i="471"/>
  <c r="Q132" i="471"/>
  <c r="Z131" i="471"/>
  <c r="Q92" i="471"/>
  <c r="Z91" i="471"/>
  <c r="Q168" i="471"/>
  <c r="Z167" i="471"/>
  <c r="AA166" i="471"/>
  <c r="Z80" i="471"/>
  <c r="Z79" i="471"/>
  <c r="Z78" i="471"/>
  <c r="Z77" i="471"/>
  <c r="Z76" i="471"/>
  <c r="Z75" i="471"/>
  <c r="Z74" i="471"/>
  <c r="Q74" i="471"/>
  <c r="Z73" i="471"/>
  <c r="Z72" i="471"/>
  <c r="Z71" i="471"/>
  <c r="Z70" i="471"/>
  <c r="Z69" i="471"/>
  <c r="Z68" i="471"/>
  <c r="Z67" i="471"/>
  <c r="Z62" i="471"/>
  <c r="Z61" i="471"/>
  <c r="Z60" i="471"/>
  <c r="Z59" i="471"/>
  <c r="Z58" i="471"/>
  <c r="Z57" i="471"/>
  <c r="Z56" i="471"/>
  <c r="Q56" i="471"/>
  <c r="Z55" i="471"/>
  <c r="Z54" i="471"/>
  <c r="Z53" i="471"/>
  <c r="Z52" i="471"/>
  <c r="Z51" i="471"/>
  <c r="Z50" i="471"/>
  <c r="Z49" i="471"/>
  <c r="Z44" i="471"/>
  <c r="Z43" i="471"/>
  <c r="Z42" i="471"/>
  <c r="Z41" i="471"/>
  <c r="Z40" i="471"/>
  <c r="Z39" i="471"/>
  <c r="Z38" i="471"/>
  <c r="Q38" i="471"/>
  <c r="Z37" i="471"/>
  <c r="Z36" i="471"/>
  <c r="Z35" i="471"/>
  <c r="Z34" i="471"/>
  <c r="Z33" i="471"/>
  <c r="Z32" i="471"/>
  <c r="Z31" i="471"/>
  <c r="H11" i="639"/>
  <c r="H7" i="639"/>
  <c r="H11" i="638"/>
  <c r="H7" i="638"/>
  <c r="H11" i="637"/>
  <c r="H7" i="637"/>
  <c r="H11" i="636"/>
  <c r="H7" i="636"/>
  <c r="H11" i="635"/>
  <c r="H7" i="635"/>
  <c r="H11" i="634"/>
  <c r="H7" i="634"/>
  <c r="N10" i="633"/>
  <c r="N9" i="633"/>
  <c r="N8" i="633"/>
  <c r="N7" i="633"/>
  <c r="O10" i="628"/>
  <c r="O9" i="628"/>
  <c r="O8" i="628"/>
  <c r="O7" i="628"/>
  <c r="O17" i="630"/>
  <c r="P17" i="630" s="1"/>
  <c r="Q17" i="630" s="1"/>
  <c r="R17" i="630" s="1"/>
  <c r="S17" i="630" s="1"/>
  <c r="U17" i="630" s="1"/>
  <c r="V17" i="630" s="1"/>
  <c r="W17" i="630" s="1"/>
  <c r="O10" i="630"/>
  <c r="O9" i="630"/>
  <c r="O8" i="630"/>
  <c r="O7" i="630"/>
  <c r="O10" i="629"/>
  <c r="O9" i="629"/>
  <c r="O8" i="629"/>
  <c r="O7" i="629"/>
  <c r="L149" i="471"/>
  <c r="F9" i="634"/>
  <c r="L161" i="471"/>
  <c r="F11" i="638"/>
  <c r="F9" i="637"/>
  <c r="L37" i="471"/>
  <c r="L32" i="471"/>
  <c r="L125" i="471"/>
  <c r="F10" i="638"/>
  <c r="L130" i="471"/>
  <c r="F9" i="636"/>
  <c r="F13" i="638"/>
  <c r="L197" i="471"/>
  <c r="L166" i="471"/>
  <c r="L167" i="471"/>
  <c r="L35" i="471"/>
  <c r="F13" i="634"/>
  <c r="X91" i="471"/>
  <c r="L120" i="471"/>
  <c r="AH197" i="471"/>
  <c r="F11" i="634"/>
  <c r="F12" i="636"/>
  <c r="L179" i="471"/>
  <c r="L53" i="471"/>
  <c r="L182" i="471"/>
  <c r="L87" i="471"/>
  <c r="L126" i="471"/>
  <c r="F13" i="636"/>
  <c r="AC120" i="471"/>
  <c r="L88" i="471"/>
  <c r="L106" i="471"/>
  <c r="L146" i="471"/>
  <c r="F9" i="639"/>
  <c r="L69" i="471"/>
  <c r="L104" i="471"/>
  <c r="L90" i="471"/>
  <c r="F10" i="635"/>
  <c r="L33" i="471"/>
  <c r="L162" i="471"/>
  <c r="AD108" i="471"/>
  <c r="F12" i="639"/>
  <c r="L70" i="471"/>
  <c r="L72" i="471"/>
  <c r="L128" i="471"/>
  <c r="L54" i="471"/>
  <c r="L103" i="471"/>
  <c r="L86" i="471"/>
  <c r="F13" i="635"/>
  <c r="Y148" i="471"/>
  <c r="L165" i="471"/>
  <c r="F13" i="637"/>
  <c r="X149" i="471"/>
  <c r="F12" i="635"/>
  <c r="L91" i="471"/>
  <c r="L108" i="471"/>
  <c r="L180" i="471"/>
  <c r="F13" i="639"/>
  <c r="L164" i="471"/>
  <c r="Y183" i="471"/>
  <c r="AC109" i="471"/>
  <c r="L36" i="471"/>
  <c r="F12" i="634"/>
  <c r="F9" i="638"/>
  <c r="F8" i="639"/>
  <c r="F8" i="638"/>
  <c r="F12" i="638"/>
  <c r="X131" i="471"/>
  <c r="F10" i="634"/>
  <c r="F8" i="634"/>
  <c r="L109" i="471"/>
  <c r="X37" i="471"/>
  <c r="F10" i="639"/>
  <c r="L34" i="471"/>
  <c r="Y166" i="471"/>
  <c r="F10" i="637"/>
  <c r="F8" i="637"/>
  <c r="L49" i="471"/>
  <c r="L196" i="471"/>
  <c r="F12" i="637"/>
  <c r="F11" i="637"/>
  <c r="AC110" i="471"/>
  <c r="Y90" i="471"/>
  <c r="L181" i="471"/>
  <c r="X55" i="471"/>
  <c r="F9" i="635"/>
  <c r="L51" i="471"/>
  <c r="L127" i="471"/>
  <c r="L143" i="471"/>
  <c r="L144" i="471"/>
  <c r="L68" i="471"/>
  <c r="L163" i="471"/>
  <c r="X167" i="471"/>
  <c r="F8" i="635"/>
  <c r="F11" i="636"/>
  <c r="L50" i="471"/>
  <c r="X73" i="471"/>
  <c r="L31" i="471"/>
  <c r="Y130" i="471"/>
  <c r="L105" i="471"/>
  <c r="L195" i="471"/>
  <c r="F11" i="635"/>
  <c r="L110" i="471"/>
  <c r="F10" i="636"/>
  <c r="F8" i="636"/>
  <c r="L183" i="471"/>
  <c r="L145" i="471"/>
  <c r="L148" i="471"/>
  <c r="L55" i="471"/>
  <c r="L71" i="471"/>
  <c r="F11" i="639"/>
  <c r="L73" i="471"/>
  <c r="L131" i="471"/>
  <c r="L194" i="471"/>
  <c r="L67" i="471"/>
  <c r="L85" i="471"/>
  <c r="L193" i="471"/>
  <c r="L52" i="471"/>
  <c r="O10" i="631"/>
  <c r="O9" i="631"/>
  <c r="O8" i="631"/>
  <c r="O7" i="631"/>
  <c r="O12" i="626"/>
  <c r="O11" i="626"/>
  <c r="O10" i="626"/>
  <c r="O9" i="626"/>
  <c r="O10" i="625"/>
  <c r="O9" i="625"/>
  <c r="O8" i="625"/>
  <c r="O7" i="625"/>
  <c r="Z31" i="624"/>
  <c r="Z30" i="624"/>
  <c r="Z29" i="624"/>
  <c r="Z28" i="624"/>
  <c r="Z27" i="624"/>
  <c r="Z26" i="624"/>
  <c r="Z25" i="624"/>
  <c r="Q25" i="624"/>
  <c r="Z24" i="624"/>
  <c r="Z23" i="624"/>
  <c r="Z22" i="624"/>
  <c r="Z21" i="624"/>
  <c r="Z20" i="624"/>
  <c r="Z19" i="624"/>
  <c r="Z18" i="624"/>
  <c r="N17" i="624"/>
  <c r="O17" i="624" s="1"/>
  <c r="P17" i="624" s="1"/>
  <c r="Q17" i="624" s="1"/>
  <c r="R17" i="624" s="1"/>
  <c r="S17" i="624" s="1"/>
  <c r="U17" i="624" s="1"/>
  <c r="V17" i="624" s="1"/>
  <c r="W17" i="624" s="1"/>
  <c r="O10" i="624"/>
  <c r="O9" i="624"/>
  <c r="O8" i="624"/>
  <c r="O7" i="624"/>
  <c r="Z33" i="626"/>
  <c r="Z32" i="626"/>
  <c r="Z31" i="626"/>
  <c r="Z30" i="626"/>
  <c r="Z29" i="626"/>
  <c r="Z28" i="626"/>
  <c r="Z27" i="626"/>
  <c r="Q27" i="626"/>
  <c r="Z26" i="626"/>
  <c r="Z25" i="626"/>
  <c r="Z24" i="626"/>
  <c r="Z23" i="626"/>
  <c r="Z22" i="626"/>
  <c r="Z21" i="626"/>
  <c r="Z20" i="626"/>
  <c r="N19" i="626"/>
  <c r="O19" i="626" s="1"/>
  <c r="P19" i="626" s="1"/>
  <c r="Q19" i="626" s="1"/>
  <c r="R19" i="626" s="1"/>
  <c r="S19" i="626" s="1"/>
  <c r="U19" i="626" s="1"/>
  <c r="V19" i="626" s="1"/>
  <c r="W19" i="626" s="1"/>
  <c r="Z31" i="625"/>
  <c r="Z30" i="625"/>
  <c r="Z29" i="625"/>
  <c r="Z28" i="625"/>
  <c r="Z27" i="625"/>
  <c r="Z26" i="625"/>
  <c r="Z25" i="625"/>
  <c r="Q25" i="625"/>
  <c r="Z24" i="625"/>
  <c r="Z23" i="625"/>
  <c r="Z22" i="625"/>
  <c r="Z21" i="625"/>
  <c r="Z20" i="625"/>
  <c r="Z19" i="625"/>
  <c r="Z18" i="625"/>
  <c r="N17" i="625"/>
  <c r="O17" i="625" s="1"/>
  <c r="P17" i="625" s="1"/>
  <c r="Q17" i="625" s="1"/>
  <c r="R17" i="625" s="1"/>
  <c r="S17" i="625" s="1"/>
  <c r="U17" i="625" s="1"/>
  <c r="V17" i="625" s="1"/>
  <c r="W17" i="625" s="1"/>
  <c r="L24" i="625"/>
  <c r="X24" i="625"/>
  <c r="L22" i="624"/>
  <c r="L18" i="624"/>
  <c r="L23" i="624"/>
  <c r="L21" i="625"/>
  <c r="L26" i="626"/>
  <c r="L20" i="624"/>
  <c r="L21" i="626"/>
  <c r="L21" i="624"/>
  <c r="L22" i="625"/>
  <c r="X26" i="626"/>
  <c r="L22" i="626"/>
  <c r="L20" i="625"/>
  <c r="L19" i="624"/>
  <c r="L23" i="626"/>
  <c r="L25" i="626"/>
  <c r="L24" i="624"/>
  <c r="X24" i="624"/>
  <c r="L24" i="626"/>
  <c r="L23" i="625"/>
  <c r="L19" i="625"/>
  <c r="L20" i="626"/>
  <c r="L18" i="625"/>
  <c r="AA24" i="633"/>
  <c r="AI23" i="633"/>
  <c r="N18" i="633"/>
  <c r="R18" i="633" s="1"/>
  <c r="Y18" i="633" s="1"/>
  <c r="Z18" i="633" s="1"/>
  <c r="AA18" i="633" s="1"/>
  <c r="AB18" i="633" s="1"/>
  <c r="AC18" i="633" s="1"/>
  <c r="AE18" i="633" s="1"/>
  <c r="AG18" i="633" s="1"/>
  <c r="Q25" i="631"/>
  <c r="Z24" i="631"/>
  <c r="AA23" i="631"/>
  <c r="O17" i="631"/>
  <c r="P17" i="631" s="1"/>
  <c r="Q17" i="631" s="1"/>
  <c r="R17" i="631" s="1"/>
  <c r="S17" i="631" s="1"/>
  <c r="U17" i="631" s="1"/>
  <c r="V17" i="631" s="1"/>
  <c r="W17" i="631" s="1"/>
  <c r="Q25" i="630"/>
  <c r="Z24" i="630"/>
  <c r="L23" i="633"/>
  <c r="L23" i="630"/>
  <c r="L20" i="630"/>
  <c r="L23" i="631"/>
  <c r="L18" i="631"/>
  <c r="L19" i="631"/>
  <c r="X24" i="630"/>
  <c r="L24" i="631"/>
  <c r="X24" i="631"/>
  <c r="L21" i="633"/>
  <c r="L20" i="633"/>
  <c r="L19" i="633"/>
  <c r="L24" i="630"/>
  <c r="L18" i="630"/>
  <c r="L22" i="631"/>
  <c r="L19" i="630"/>
  <c r="AH23" i="633"/>
  <c r="L22" i="633"/>
  <c r="L21" i="631"/>
  <c r="Y23" i="630"/>
  <c r="L20" i="631"/>
  <c r="L21" i="630"/>
  <c r="Y23" i="631"/>
  <c r="Q25" i="629"/>
  <c r="Z24" i="629"/>
  <c r="O17" i="629"/>
  <c r="P17" i="629" s="1"/>
  <c r="Q17" i="629" s="1"/>
  <c r="R17" i="629" s="1"/>
  <c r="S17" i="629" s="1"/>
  <c r="U17" i="629" s="1"/>
  <c r="V17" i="629" s="1"/>
  <c r="W17" i="629" s="1"/>
  <c r="AF26" i="628"/>
  <c r="V25" i="628"/>
  <c r="AE24" i="628"/>
  <c r="V24" i="628"/>
  <c r="O17" i="628"/>
  <c r="P17" i="628" s="1"/>
  <c r="Q17" i="628" s="1"/>
  <c r="R17" i="628" s="1"/>
  <c r="S17" i="628" s="1"/>
  <c r="T17" i="628" s="1"/>
  <c r="U17" i="628" s="1"/>
  <c r="V17" i="628" s="1"/>
  <c r="W17" i="628" s="1"/>
  <c r="X17" i="628" s="1"/>
  <c r="Z17" i="628" s="1"/>
  <c r="AB17" i="628" s="1"/>
  <c r="L19" i="629"/>
  <c r="X24" i="629"/>
  <c r="L21" i="629"/>
  <c r="AC24" i="628"/>
  <c r="L19" i="628"/>
  <c r="L20" i="628"/>
  <c r="L23" i="629"/>
  <c r="L18" i="629"/>
  <c r="L20" i="629"/>
  <c r="AC25" i="628"/>
  <c r="L23" i="628"/>
  <c r="E2" i="437"/>
  <c r="L21" i="628"/>
  <c r="L18" i="628"/>
  <c r="L24" i="629"/>
  <c r="AD23" i="628"/>
  <c r="L25" i="628"/>
  <c r="L24" i="628"/>
  <c r="Y23" i="629"/>
  <c r="M292" i="471"/>
  <c r="R307" i="471"/>
  <c r="H11" i="622"/>
  <c r="H7" i="622"/>
  <c r="P297" i="471"/>
  <c r="R302" i="471"/>
  <c r="R297" i="471"/>
  <c r="H11" i="618"/>
  <c r="H7" i="618"/>
  <c r="H11" i="617"/>
  <c r="H7" i="617"/>
  <c r="H11" i="616"/>
  <c r="H7" i="616"/>
  <c r="H11" i="614"/>
  <c r="H7" i="614"/>
  <c r="H340" i="471"/>
  <c r="E29" i="205"/>
  <c r="F29" i="205"/>
  <c r="E327" i="471"/>
  <c r="E332" i="471"/>
  <c r="F8" i="614"/>
  <c r="M307" i="471"/>
  <c r="F12" i="617"/>
  <c r="F13" i="618"/>
  <c r="F13" i="617"/>
  <c r="F11" i="622"/>
  <c r="F12" i="616"/>
  <c r="F9" i="617"/>
  <c r="F9" i="616"/>
  <c r="F9" i="618"/>
  <c r="F8" i="616"/>
  <c r="F339" i="471"/>
  <c r="F12" i="622"/>
  <c r="F12" i="614"/>
  <c r="F11" i="618"/>
  <c r="F8" i="618"/>
  <c r="F341" i="471"/>
  <c r="F340" i="471"/>
  <c r="M302" i="471"/>
  <c r="F8" i="622"/>
  <c r="F337" i="471"/>
  <c r="F13" i="614"/>
  <c r="F10" i="614"/>
  <c r="F10" i="618"/>
  <c r="F12" i="618"/>
  <c r="F9" i="614"/>
  <c r="F10" i="622"/>
  <c r="F11" i="614"/>
  <c r="F13" i="622"/>
  <c r="F9" i="622"/>
  <c r="F10" i="617"/>
  <c r="F13" i="616"/>
  <c r="M297" i="471"/>
  <c r="F8" i="617"/>
  <c r="F11" i="616"/>
  <c r="F338" i="471"/>
  <c r="F11" i="617"/>
  <c r="F10" i="616"/>
  <c r="F342" i="471"/>
</calcChain>
</file>

<file path=xl/sharedStrings.xml><?xml version="1.0" encoding="utf-8"?>
<sst xmlns="http://schemas.openxmlformats.org/spreadsheetml/2006/main" count="4166" uniqueCount="1871">
  <si>
    <t>et_List02(_1,_2,_3)</t>
  </si>
  <si>
    <t>Ссылка</t>
  </si>
  <si>
    <t>специальный (упрощенная система налогообложения, система налогообложения для сельскохозяйственных производителей)</t>
  </si>
  <si>
    <t>без дифференциации</t>
  </si>
  <si>
    <t>Добавить МО</t>
  </si>
  <si>
    <t>Добавить строку</t>
  </si>
  <si>
    <t>ставка за содержание тепловой мощности, тыс.руб./Гкал/ч/мес</t>
  </si>
  <si>
    <t xml:space="preserve">Наименование системы теплоснабжения </t>
  </si>
  <si>
    <t>1.1.1</t>
  </si>
  <si>
    <t>Схема подключения теплопотребляющей установки к коллектору источника тепловой энергии</t>
  </si>
  <si>
    <t>Группа потребителей</t>
  </si>
  <si>
    <t>Добавить группу потребителей</t>
  </si>
  <si>
    <t>Добавить схему подключения</t>
  </si>
  <si>
    <t>et_List06(_1,_2,_3)</t>
  </si>
  <si>
    <t>modList01</t>
  </si>
  <si>
    <t>modList03</t>
  </si>
  <si>
    <t>Территория действия тарифа</t>
  </si>
  <si>
    <t>Добавить источник тепловой энергии</t>
  </si>
  <si>
    <t>Добавить наименование системы теплоснабжения</t>
  </si>
  <si>
    <t>Добавить территорию действия тарифа</t>
  </si>
  <si>
    <t>Наименование тарифа</t>
  </si>
  <si>
    <t>Группы потребителей
(kind_of_cons)</t>
  </si>
  <si>
    <t xml:space="preserve">Источник тепловой энергии  </t>
  </si>
  <si>
    <t>к тепловой сети без дополнительного преобразования на тепловых пунктах, эксплуатируемых теплоснабжающей организацией</t>
  </si>
  <si>
    <t>организации-перепродавцы</t>
  </si>
  <si>
    <t>Добавить вид теплоносителя (параметры теплоносителя)</t>
  </si>
  <si>
    <t>надземная (наземная)</t>
  </si>
  <si>
    <t>подземная (канальная)</t>
  </si>
  <si>
    <t>подземная (бесканальная)</t>
  </si>
  <si>
    <t>Тип прокладки тепловых сетей
(kind_of_nets)</t>
  </si>
  <si>
    <t>50 - 250 мм</t>
  </si>
  <si>
    <t>251 - 400 мм</t>
  </si>
  <si>
    <t>401 - 550 мм</t>
  </si>
  <si>
    <t>551 - 700 мм</t>
  </si>
  <si>
    <t>701 мм и выше</t>
  </si>
  <si>
    <t>Диапазаны диаметров тепловых сетей
(kind_of_diameters)</t>
  </si>
  <si>
    <t>не превышает 0,1 Гкал/ч</t>
  </si>
  <si>
    <t>более 0,1 Гкал/ч и не превышает 1,5 Гкал/ч</t>
  </si>
  <si>
    <t>превышает 1,5 Гкал/ч при наличии технической возможности подключения</t>
  </si>
  <si>
    <t>превышает 1,5 Гкал/ч при отсутствии технической возможности подключения</t>
  </si>
  <si>
    <t>Подключаемая тепловая нагрузка
(kind_of_load)</t>
  </si>
  <si>
    <t>Добавить поставщика</t>
  </si>
  <si>
    <t>первичное раскрытие информации</t>
  </si>
  <si>
    <t>изменения в раскрытой ранее информации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</si>
  <si>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</si>
  <si>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</si>
  <si>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</si>
  <si>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</si>
  <si>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</si>
  <si>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</si>
  <si>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</si>
  <si>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</si>
  <si>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</si>
  <si>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</si>
  <si>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</si>
  <si>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</si>
  <si>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</si>
  <si>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</si>
  <si>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</si>
  <si>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TEHSHEET</t>
  </si>
  <si>
    <t>Титульный</t>
  </si>
  <si>
    <t>AllSheetsInThisWorkbook</t>
  </si>
  <si>
    <t>modProv</t>
  </si>
  <si>
    <t>modfrmReestr</t>
  </si>
  <si>
    <t>modHyp</t>
  </si>
  <si>
    <t>г.Байконур</t>
  </si>
  <si>
    <t>г.Санкт-Петербург</t>
  </si>
  <si>
    <t>REGION</t>
  </si>
  <si>
    <t>5</t>
  </si>
  <si>
    <t>6</t>
  </si>
  <si>
    <t>Дата/Время</t>
  </si>
  <si>
    <t>Сообщение</t>
  </si>
  <si>
    <t>Статус</t>
  </si>
  <si>
    <t>modClassifierValidate</t>
  </si>
  <si>
    <t>modReestr</t>
  </si>
  <si>
    <t>modUpdTemplMain</t>
  </si>
  <si>
    <t>modList00</t>
  </si>
  <si>
    <t>Юридический адрес</t>
  </si>
  <si>
    <t>Почтовый адрес</t>
  </si>
  <si>
    <t>Наименование организации</t>
  </si>
  <si>
    <t>Вид деятельности</t>
  </si>
  <si>
    <t>Адрес регулируемой организации</t>
  </si>
  <si>
    <t>modList02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</si>
  <si>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</si>
  <si>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</si>
  <si>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</si>
  <si>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</si>
  <si>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</si>
  <si>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</si>
  <si>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</si>
  <si>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Республика Татарстан</t>
  </si>
  <si>
    <t>Причина</t>
  </si>
  <si>
    <t>№ п/п</t>
  </si>
  <si>
    <t>1</t>
  </si>
  <si>
    <t>Ульяновская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</si>
  <si>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</si>
  <si>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</si>
  <si>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</si>
  <si>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</si>
  <si>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</si>
  <si>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</si>
  <si>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</si>
  <si>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</si>
  <si>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</si>
  <si>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</si>
  <si>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</si>
  <si>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</si>
  <si>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</si>
  <si>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</si>
  <si>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</si>
  <si>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</si>
  <si>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</si>
  <si>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</si>
  <si>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</si>
  <si>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</si>
  <si>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</si>
  <si>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</si>
  <si>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</si>
  <si>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</si>
  <si>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</si>
  <si>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</si>
  <si>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</si>
  <si>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</si>
  <si>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</si>
  <si>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</si>
  <si>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</si>
  <si>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</si>
  <si>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</si>
  <si>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</si>
  <si>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</si>
  <si>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</si>
  <si>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</si>
  <si>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</si>
  <si>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</si>
  <si>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</si>
  <si>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</si>
  <si>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</si>
  <si>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</si>
  <si>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</si>
  <si>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</si>
  <si>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</si>
  <si>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</si>
  <si>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</si>
  <si>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</si>
  <si>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</si>
  <si>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</si>
  <si>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</si>
  <si>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</si>
  <si>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</si>
  <si>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</si>
  <si>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</si>
  <si>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</si>
  <si>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</si>
  <si>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</si>
  <si>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</si>
  <si>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</si>
  <si>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</si>
  <si>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Псковская область</t>
  </si>
  <si>
    <t>Республика Адыгея</t>
  </si>
  <si>
    <t>Республика Алтай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</si>
  <si>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</si>
  <si>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</si>
  <si>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</si>
  <si>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</si>
  <si>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</si>
  <si>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</si>
  <si>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</si>
  <si>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Хабаровский край</t>
  </si>
  <si>
    <t>Ханты-Мансийский автономный округ</t>
  </si>
  <si>
    <t>Челябинская область</t>
  </si>
  <si>
    <t>Является ли данное юридическое лицо подразделением (филиалом) другой организации</t>
  </si>
  <si>
    <t>(код) номер телефона</t>
  </si>
  <si>
    <t>Руководитель</t>
  </si>
  <si>
    <t>Главный бухгалтер</t>
  </si>
  <si>
    <t>Должностное лицо, ответственное за составление формы</t>
  </si>
  <si>
    <t>et_Comm</t>
  </si>
  <si>
    <t>Комментарий</t>
  </si>
  <si>
    <t>Добавить</t>
  </si>
  <si>
    <t>modThisWorkbook</t>
  </si>
  <si>
    <t>modfrmCheckUpdates</t>
  </si>
  <si>
    <t>modInfo</t>
  </si>
  <si>
    <t>modComm</t>
  </si>
  <si>
    <t>Ссылки на публикации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</si>
  <si>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</si>
  <si>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</si>
  <si>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</si>
  <si>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</si>
  <si>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</si>
  <si>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</si>
  <si>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</si>
  <si>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</si>
  <si>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</si>
  <si>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</si>
  <si>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</si>
  <si>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</si>
  <si>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</si>
  <si>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</si>
  <si>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</si>
  <si>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</t>
  </si>
  <si>
    <t>modfrmDateChoose</t>
  </si>
  <si>
    <t>На официальном сайте организации</t>
  </si>
  <si>
    <t>На сайте регулирующего органа</t>
  </si>
  <si>
    <t>Месяц
(kind_of_publication)</t>
  </si>
  <si>
    <t>Наименование филиала</t>
  </si>
  <si>
    <t>общий</t>
  </si>
  <si>
    <t>общий с учетом освобождения от уплаты НДС</t>
  </si>
  <si>
    <t>НДС
/kind_of_NDS/</t>
  </si>
  <si>
    <t>Список МО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</si>
  <si>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</si>
  <si>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</si>
  <si>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</si>
  <si>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</si>
  <si>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</si>
  <si>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</si>
  <si>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</si>
  <si>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</si>
  <si>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</si>
  <si>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</si>
  <si>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</si>
  <si>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</si>
  <si>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Стандарты</t>
  </si>
  <si>
    <t>modfrmReestrMR</t>
  </si>
  <si>
    <t>В качестве примечания Вы можете указать единицу измерения</t>
  </si>
  <si>
    <t>Шаблон заполняется раздельно по каждому виду тарифа</t>
  </si>
  <si>
    <t>Номер СЦХВ(СЦВО)
/SKI_number/</t>
  </si>
  <si>
    <t>Квартал
(QUARTER)</t>
  </si>
  <si>
    <t>I квартал</t>
  </si>
  <si>
    <t>II квартал</t>
  </si>
  <si>
    <t>III квартал</t>
  </si>
  <si>
    <t>IV квартал</t>
  </si>
  <si>
    <t>Описание</t>
  </si>
  <si>
    <t>Если для какого-либо пункта графы 'Наименование источника (сайта или печатного издания)' информация не раскрывалась, то в соответствующем поле укажите - 'не раскрывалась'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</si>
  <si>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</si>
  <si>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</si>
  <si>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</si>
  <si>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</si>
  <si>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</si>
  <si>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</si>
  <si>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</si>
  <si>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</si>
  <si>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</si>
  <si>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>Единица измерения объема оказываемых услуг ГВС
/kind_of_unit_GVS/</t>
  </si>
  <si>
    <t>тыс.куб.м/сутки</t>
  </si>
  <si>
    <t>Режим налогообложения</t>
  </si>
  <si>
    <t>Примечание</t>
  </si>
  <si>
    <t>Метод регулирования
/kind_of_control_method/</t>
  </si>
  <si>
    <t>метод экономически обоснованных расходов (затрат)</t>
  </si>
  <si>
    <t>метод сравнения аналогов</t>
  </si>
  <si>
    <t>метод индексации установленных тарифов</t>
  </si>
  <si>
    <t>метод обеспечения доходности инвестированного капитала</t>
  </si>
  <si>
    <t>modRegion</t>
  </si>
  <si>
    <t>Обосновывающие материалы необходимо загружать с помощью "ЕИАС Мониторинг". Ссылка на инструкцию по загрузке обосновывающих материалов расположена на листе 'Инструкция' в п.'Методология заполнения'.
Ввводите ссылку,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элемент/.</t>
  </si>
  <si>
    <t>Признак дифференциации тарифа</t>
  </si>
  <si>
    <t/>
  </si>
  <si>
    <t xml:space="preserve"> - необязательные для заполнения</t>
  </si>
  <si>
    <t>тариф указан с НДС для плательщиков НДС</t>
  </si>
  <si>
    <t>тариф указан без НДС для плательщиков НДС</t>
  </si>
  <si>
    <t>тариф для организаций не являющихся плательщиками НДС</t>
  </si>
  <si>
    <t>НДС
/kind_of_NDS_tariff/</t>
  </si>
  <si>
    <t>Передача</t>
  </si>
  <si>
    <t>НДС
/kind_of_NDS_tariff_people/</t>
  </si>
  <si>
    <t>тариф с НДС организаций-плательщиков НДС</t>
  </si>
  <si>
    <t>тариф организаций не являющихся плательщиками НДС</t>
  </si>
  <si>
    <t>тариф не утверждался</t>
  </si>
  <si>
    <t>Вид тарифа на передачу тепловой энергии /kind_of_tariff_unit/</t>
  </si>
  <si>
    <t>В случае, если тариф не дифференцируется по системам теплоснабжения, перечислите все муниципальные районы, в которых организация осуществляет услуги теплоснабжения и сфере оказания услуг по передаче тепловой энергии</t>
  </si>
  <si>
    <t>В случае, если тариф не дифференцируется по системам теплоснабжения, перечислите все муниципальные образования, в которых организация осуществляет услуги теплоснабжения и сфере оказания услуг по передаче тепловой энергии</t>
  </si>
  <si>
    <t>В зависимости от указанного вида деятельности будут доступны для заполнения поля 'Производство', 'Передача' и 'Сбыт'</t>
  </si>
  <si>
    <t>Если выбрано 'да', на листах с разбивкой по потребителям доступны для заполнения графы для двухставочного ставочного тарифа по группам потребителей</t>
  </si>
  <si>
    <t>Если выбрано 'да', значения тарифов для групп потребителей на листах с разбивкой по потребителям заполнятся автоматически значениями первой группы</t>
  </si>
  <si>
    <t>Срок действия цены (тарифа) на тепловую энергию (мощность)</t>
  </si>
  <si>
    <t>Двухставочный тариф</t>
  </si>
  <si>
    <t>Вид теплоносителя
(kind_of_heat_transfer)</t>
  </si>
  <si>
    <t>дата окончания</t>
  </si>
  <si>
    <t>дата начала</t>
  </si>
  <si>
    <t>Добавить период</t>
  </si>
  <si>
    <t>et_List06</t>
  </si>
  <si>
    <t>et_List07</t>
  </si>
  <si>
    <t>et_List08</t>
  </si>
  <si>
    <t>modList11</t>
  </si>
  <si>
    <t>руб./Гкал</t>
  </si>
  <si>
    <t>Вид деятельности, на которую установлен тариф /kind_of_activity_WARM/</t>
  </si>
  <si>
    <t>Гкал/ч</t>
  </si>
  <si>
    <t>куб.м/ч</t>
  </si>
  <si>
    <t>руб./Гкал/ч/мес</t>
  </si>
  <si>
    <t>Передача+Сбыт</t>
  </si>
  <si>
    <t>производство комбинированная выработка</t>
  </si>
  <si>
    <t>производство (некомбинированная выработка)+передача+сбыт</t>
  </si>
  <si>
    <t>производство (некомбинированная выработка)+передача</t>
  </si>
  <si>
    <t>производство (некомбинированная выработка)+сбыт</t>
  </si>
  <si>
    <t>производство (некомбинированная выработка)</t>
  </si>
  <si>
    <t>НДС общий
/kind_of_NDS_tariff/</t>
  </si>
  <si>
    <t>НДС общий люди
/kind_of_NDS_tariff_people/</t>
  </si>
  <si>
    <t>В случае, если тариф не дифференцируется по системам теплоснабжения, укажите "1".
Введите значение от 1 до 100, чтобы указать очередной условный порядковый номер системы теплоснабжения</t>
  </si>
  <si>
    <t>виды тарифа
/kind_group_rates/</t>
  </si>
  <si>
    <t>1.1</t>
  </si>
  <si>
    <t>Тип данных
(kind_of_data_type)</t>
  </si>
  <si>
    <t>Вид тарифа</t>
  </si>
  <si>
    <t>Величина установленного тарифа</t>
  </si>
  <si>
    <t>Дата внесения изменений в информацию, подлежащую раскрытию</t>
  </si>
  <si>
    <t>да/нет</t>
  </si>
  <si>
    <t>к коллектору источника тепловой энергии</t>
  </si>
  <si>
    <t>к тепловой сети после тепловых пунктов (на тепловых пунктах), эксплуатируемых теплоснабжающей организацией</t>
  </si>
  <si>
    <t>бюджетные организации</t>
  </si>
  <si>
    <t>прочие</t>
  </si>
  <si>
    <t>et_List00_01</t>
  </si>
  <si>
    <t>et_List00_02</t>
  </si>
  <si>
    <t>et_List00_03</t>
  </si>
  <si>
    <t>Заголовок таблицы</t>
  </si>
  <si>
    <t>Добавить наименование тарифа</t>
  </si>
  <si>
    <t>Плата за услуги по поддержанию резервной тепловой мощности при отсутствии потребления тепловой энергии для отдельных категорий (групп) социально значимых потребителей</t>
  </si>
  <si>
    <t>Плата за услуги по поддержанию резервной тепловой мощности, оказываемые регулируемой организацией, мощность источников тепловой энергии которой используется для поддержания резервной мощности в соответствии со схемой теплоснабжения</t>
  </si>
  <si>
    <t>Плата за услуги по поддержанию резервной тепловой мощности, оказываемые регулируемой организацией, мощность тепловых сетей которой используется для поддержания резервной мощности в соответствии со схемой теплоснабжения</t>
  </si>
  <si>
    <t>Сведения</t>
  </si>
  <si>
    <t>Сведения об изменениях в первоначально опубликованной информации*</t>
  </si>
  <si>
    <t>* Лист заполняется в случае, если на Титульном листе в поле "Тип отчета" выбрано значение «Изменения в раскрытой ранее информации».</t>
  </si>
  <si>
    <t>Вид деятельности /kind_of_activity/</t>
  </si>
  <si>
    <t>поддержание резервной тепловой мощности при отсутствии потребления тепловой энергии</t>
  </si>
  <si>
    <t>подключение к системе теплоснабжения</t>
  </si>
  <si>
    <t>сбыт тепловой энергии и теплоносителя</t>
  </si>
  <si>
    <t>передача тепловой энергии и теплоносителя</t>
  </si>
  <si>
    <t>производство теплоносителя</t>
  </si>
  <si>
    <t>производство тепловой энергии (мощности) не в режиме комбинированной выработки электрической и тепловой энергии источниками тепловой энергии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</si>
  <si>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</si>
  <si>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t>
  </si>
  <si>
    <t>Форма 2, таблица Х</t>
  </si>
  <si>
    <t>et_List03</t>
  </si>
  <si>
    <t>не известна</t>
  </si>
  <si>
    <t>Добавить сведения</t>
  </si>
  <si>
    <t>1.2</t>
  </si>
  <si>
    <t>ID_TARIFF_NAME</t>
  </si>
  <si>
    <t>TARIFF_NAME</t>
  </si>
  <si>
    <t>VED_NAME</t>
  </si>
  <si>
    <t>Перечень тарифов</t>
  </si>
  <si>
    <t>modList12</t>
  </si>
  <si>
    <t>modfrmReestrObj</t>
  </si>
  <si>
    <t>modList07</t>
  </si>
  <si>
    <t>Подключаемая тепловая нагрузка
(kind_of_load3)</t>
  </si>
  <si>
    <t>Вид теплоносителя
(kind_of_heat_transfer2)</t>
  </si>
  <si>
    <t>Вид теплоносителя
(kind_of_heat_transfer3)</t>
  </si>
  <si>
    <t>Схема подключения
(kind_of_scheme_in)
(kind_of_scheme_in2)</t>
  </si>
  <si>
    <t>Наличие других периодов действия тарифа</t>
  </si>
  <si>
    <t>Вода</t>
  </si>
  <si>
    <t>Острый и редуцированный пар</t>
  </si>
  <si>
    <t>Пар</t>
  </si>
  <si>
    <t>иное</t>
  </si>
  <si>
    <t>Газ природный по регулируемой цене</t>
  </si>
  <si>
    <t>Газ природный по нерегулируемой цене</t>
  </si>
  <si>
    <t>Уголь</t>
  </si>
  <si>
    <t>Мазут</t>
  </si>
  <si>
    <t>Дизельное топливо</t>
  </si>
  <si>
    <t>Дрова</t>
  </si>
  <si>
    <t>Электроэнергия</t>
  </si>
  <si>
    <t>Прочее</t>
  </si>
  <si>
    <t>Вид топлива
(kind_of_fuel)</t>
  </si>
  <si>
    <t>Способ закупки товаров
(kind_of_zak)</t>
  </si>
  <si>
    <t>Конкурс</t>
  </si>
  <si>
    <t>Аукцион</t>
  </si>
  <si>
    <t>Аукцион в электронной форме</t>
  </si>
  <si>
    <t>Запрос котировок</t>
  </si>
  <si>
    <t>Единственный поставщик</t>
  </si>
  <si>
    <t>Иное</t>
  </si>
  <si>
    <t>year_list1</t>
  </si>
  <si>
    <t>name_rates_4</t>
  </si>
  <si>
    <t>name_rates_8</t>
  </si>
  <si>
    <t>Отборный пар, 1,2-2,5 кг/см2</t>
  </si>
  <si>
    <t>Отборный пар, 7-13 кг/см2</t>
  </si>
  <si>
    <t>Отборный пар, &gt; 13 кг/см2</t>
  </si>
  <si>
    <t>Отборный пар, 2,5-7 кг/см2</t>
  </si>
  <si>
    <t>Тип отчета</t>
  </si>
  <si>
    <t>виды тарифа
/kind_group_rates_load_filter/</t>
  </si>
  <si>
    <t>виды тарифа
/kind_group_rates_load/</t>
  </si>
  <si>
    <t>Для корректного формирования Таблицы 25 Формы 1.10 необходимо задать разбивку по диаметрам и способу прокладки тепловых сетей</t>
  </si>
  <si>
    <t>dp</t>
  </si>
  <si>
    <t>объемы потребления воды абонентами</t>
  </si>
  <si>
    <t>соответствие качества питьевой воды и горячей воды требованиям, установленным санитарными нормами и правилами</t>
  </si>
  <si>
    <t>виды признаков дифференциации
/kind_of_diff/</t>
  </si>
  <si>
    <t>40 мм и менее</t>
  </si>
  <si>
    <t>от 41 мм до 70 мм включительно</t>
  </si>
  <si>
    <t>от 71 мм до 100 мм включительно</t>
  </si>
  <si>
    <t>от 101 мм до 150 мм включительно</t>
  </si>
  <si>
    <t>от 151 мм до 200 мм включительно</t>
  </si>
  <si>
    <t>от 201 мм до 250 мм включительно</t>
  </si>
  <si>
    <t>от 250  мм и более</t>
  </si>
  <si>
    <t>Диапазаны диаметров водопроводных сетей
(kind_of_diameters2)</t>
  </si>
  <si>
    <t>modServiceModule</t>
  </si>
  <si>
    <t>TSH_et_union_hor</t>
  </si>
  <si>
    <t>TSH_et_union_vert</t>
  </si>
  <si>
    <t>Республика Крым</t>
  </si>
  <si>
    <t>Укажите является ли данное юридическое лицо подразделением(филиалом) другой организации</t>
  </si>
  <si>
    <t>Признаки дифференциации указываются в соответствии с п.6 ст.32 ФЗ РФ от 07.12.2011 №416-ФЗ</t>
  </si>
  <si>
    <t>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(тарифов), и (или)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(тарифов)предусмотрено пунктом 3 (а) постановления Правительства №6 от 17.01.2013г.</t>
  </si>
  <si>
    <t>Форма</t>
  </si>
  <si>
    <t>Листы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</si>
  <si>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</si>
  <si>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Обратиться за помощью в службу технической поддержки</t>
  </si>
  <si>
    <t>Инструкция по загрузке сопроводительных материалов</t>
  </si>
  <si>
    <t>Перечень муниципальных районов и муниципальных образований (территорий действия тарифа)</t>
  </si>
  <si>
    <t>Муниципальный район</t>
  </si>
  <si>
    <t>Муниципальное образование</t>
  </si>
  <si>
    <t>Наименование</t>
  </si>
  <si>
    <t>ОКТМО</t>
  </si>
  <si>
    <t>man</t>
  </si>
  <si>
    <t>Добавить МР</t>
  </si>
  <si>
    <t>et_List01_0</t>
  </si>
  <si>
    <t>auto</t>
  </si>
  <si>
    <t>et_List01_1</t>
  </si>
  <si>
    <t>et_List01_2</t>
  </si>
  <si>
    <t>Текущая дата</t>
  </si>
  <si>
    <t>Организация</t>
  </si>
  <si>
    <t>Виды деятельности</t>
  </si>
  <si>
    <t>https://appsrv.regportal-tariff.ru/procwsxls/</t>
  </si>
  <si>
    <t>Добавить территорию для дифференциации</t>
  </si>
  <si>
    <t>Instruction</t>
  </si>
  <si>
    <t>modUpdTemplLogger</t>
  </si>
  <si>
    <t>List00</t>
  </si>
  <si>
    <t>List02</t>
  </si>
  <si>
    <t>List01</t>
  </si>
  <si>
    <t>List06_2</t>
  </si>
  <si>
    <t>List06_9</t>
  </si>
  <si>
    <t>List06_10</t>
  </si>
  <si>
    <t>List12</t>
  </si>
  <si>
    <t>List03</t>
  </si>
  <si>
    <t>List07</t>
  </si>
  <si>
    <t>ListComm</t>
  </si>
  <si>
    <t>ListCheck</t>
  </si>
  <si>
    <t>REESTR_LINK</t>
  </si>
  <si>
    <t>REESTR_DS</t>
  </si>
  <si>
    <t>modHTTP</t>
  </si>
  <si>
    <t>modSheetMain</t>
  </si>
  <si>
    <t>REESTR_VT</t>
  </si>
  <si>
    <t>REESTR_VED</t>
  </si>
  <si>
    <t>TSH_REESTR_ORG</t>
  </si>
  <si>
    <t>TSH_REESTR_MO</t>
  </si>
  <si>
    <t>Территории</t>
  </si>
  <si>
    <t>Наименование территории действия тарифа для целей идентификации</t>
  </si>
  <si>
    <t>Муниципальные районы и муниципальные образования, на территории которых действует тариф</t>
  </si>
  <si>
    <t>Инструкция</t>
  </si>
  <si>
    <t>Нет доступных обновлений, версия отчёта актуальна</t>
  </si>
  <si>
    <t>Наличие двухставочного тарифа</t>
  </si>
  <si>
    <t>modInstruction</t>
  </si>
  <si>
    <t>г.Севастополь</t>
  </si>
  <si>
    <t>Информация</t>
  </si>
  <si>
    <t>1.2.1</t>
  </si>
  <si>
    <t>3.1</t>
  </si>
  <si>
    <t>4.1</t>
  </si>
  <si>
    <t>5.1</t>
  </si>
  <si>
    <t>5.1.1</t>
  </si>
  <si>
    <t>5.2</t>
  </si>
  <si>
    <t>5.2.1</t>
  </si>
  <si>
    <t>5.3</t>
  </si>
  <si>
    <t>5.3.1</t>
  </si>
  <si>
    <t>6.1</t>
  </si>
  <si>
    <t>et_List11_1</t>
  </si>
  <si>
    <t>Параметры формы</t>
  </si>
  <si>
    <t>Описание параметров формы</t>
  </si>
  <si>
    <t>Ссылка на документ</t>
  </si>
  <si>
    <t>Наименование параметра</t>
  </si>
  <si>
    <t>x</t>
  </si>
  <si>
    <t>Информация о размещении данных на сайте регулируемой организации</t>
  </si>
  <si>
    <t>дата размещения информации</t>
  </si>
  <si>
    <t>Дата размещения информации указывается в виде «ДД.ММ.ГГГГ».</t>
  </si>
  <si>
    <t>адрес страницы сайта в сети «Интернет» и ссылка на документ</t>
  </si>
  <si>
    <t>Указывается ссылка на документ, предварительно загруженный в хранилище файлов ФГИС ЕИАС.</t>
  </si>
  <si>
    <t>наименование НПА</t>
  </si>
  <si>
    <t>контактный телефон службы</t>
  </si>
  <si>
    <t>график работы службы</t>
  </si>
  <si>
    <t>адрес службы</t>
  </si>
  <si>
    <t>et_List12_1</t>
  </si>
  <si>
    <t>et_List12_2</t>
  </si>
  <si>
    <t>et_List12_3</t>
  </si>
  <si>
    <t>et_List12_4</t>
  </si>
  <si>
    <t>Начало периода регулирования</t>
  </si>
  <si>
    <t>Окончание периода регулирования</t>
  </si>
  <si>
    <t>Отсутствует Интернет в границах территории МО, где организация осуществляет регулируемые виды деятельности</t>
  </si>
  <si>
    <t>Укажите «Да» в поле «Да/Нет», если дифференциация используется.
В поле «Описание» 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</si>
  <si>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t>Указывается наименование тарифа в случае утверждения нескольких тарифов.
В случае наличия нескольких тарифов информация по ним указывается в отдельных строках.</t>
  </si>
  <si>
    <t>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</si>
  <si>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</si>
  <si>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Дифференциация по
 МО (территориям)</t>
  </si>
  <si>
    <t>Указывается ссылка на документ, предварительно загруженный в хранилище файлов ФГИС ЕИАС.
В случае наличия дополнительных сведений информация по ним указывается в отдельных строках.</t>
  </si>
  <si>
    <t>В колонке «Информация» указывается полное наименование и реквизиты НПА.
В случае наличия нескольких НПА каждое из них указывается в отдельной строке.</t>
  </si>
  <si>
    <t>Форма публикации</t>
  </si>
  <si>
    <t>Официальное печатное издание</t>
  </si>
  <si>
    <t>Номер</t>
  </si>
  <si>
    <t>Дата выпуска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</si>
  <si>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</si>
  <si>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t>List11</t>
  </si>
  <si>
    <t>modCheckCyan</t>
  </si>
  <si>
    <t>modfrmRezimChoose</t>
  </si>
  <si>
    <t>modList06</t>
  </si>
  <si>
    <r>
      <t>Форма 1.0.1 Основные параметры раскрываемой информации</t>
    </r>
    <r>
      <rPr>
        <vertAlign val="superscript"/>
        <sz val="10"/>
        <rFont val="Tahoma"/>
        <family val="2"/>
        <charset val="204"/>
      </rPr>
      <t xml:space="preserve"> 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</si>
  <si>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</si>
  <si>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</si>
  <si>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</si>
  <si>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</si>
  <si>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Территория оказания услуги по регулируемому виду деятельности</t>
  </si>
  <si>
    <t>муниципальный район</t>
  </si>
  <si>
    <t>муниципальное образование</t>
  </si>
  <si>
    <t>Указывается наименование субъекта Российской Федерации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</si>
  <si>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</si>
  <si>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Источник официального опубликования решения</t>
  </si>
  <si>
    <t>Наименование органа регулирования, принявшего решение об утверждении тарифов</t>
  </si>
  <si>
    <t>Для выбора того или иного источника публикации выполните двойной щелчок по синей ячейке напротив соответствующего источника.
ВНИМАНИЕ! Если Вы снимаете галочку с пункта, то будут скрыты и очищены соответствующие строки на листе "Форма 1.0.2"!
Опубликование перечисленных в шаблоне показателей на сайте организации в сети Интернет и в печатных изданиях не обязательно, если данный шаблон предоставлен по системе ЕИАС (региональный сегмент).</t>
  </si>
  <si>
    <t>Если выбрано значение «да» - в шаблоне будет сформирован лист «Форма 1.0.2» для уведомления органа регулирования о публикации информации в печатных изданиях</t>
  </si>
  <si>
    <t>Добавить ЦС</t>
  </si>
  <si>
    <t>Добавить территорию</t>
  </si>
  <si>
    <t>et_List05(_1,_2,_3,_4)</t>
  </si>
  <si>
    <t>List05_2</t>
  </si>
  <si>
    <t>List05_9</t>
  </si>
  <si>
    <t>List05_10</t>
  </si>
  <si>
    <t>modList05</t>
  </si>
  <si>
    <t>ID</t>
  </si>
  <si>
    <t>LINK_NAME</t>
  </si>
  <si>
    <t>МР</t>
  </si>
  <si>
    <t>МО</t>
  </si>
  <si>
    <t>территория 2</t>
  </si>
  <si>
    <t>территория 3</t>
  </si>
  <si>
    <t>территория 4</t>
  </si>
  <si>
    <t>0</t>
  </si>
  <si>
    <t>флаг используемости территории на листе Перечень тарифов</t>
  </si>
  <si>
    <t>копия территорий</t>
  </si>
  <si>
    <t>размерженный МР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</si>
  <si>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</si>
  <si>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</si>
  <si>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</si>
  <si>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</si>
  <si>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</si>
  <si>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</si>
  <si>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</si>
  <si>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</si>
  <si>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</si>
  <si>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</si>
  <si>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</si>
  <si>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</si>
  <si>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</si>
  <si>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</si>
  <si>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</si>
  <si>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</si>
  <si>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</si>
  <si>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</si>
  <si>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</si>
  <si>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</si>
  <si>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</si>
  <si>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</si>
  <si>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</si>
  <si>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Почтовый адрес регулируемой организации</t>
  </si>
  <si>
    <t>Фамилия, имя, отчество руководителя</t>
  </si>
  <si>
    <t>List_H</t>
  </si>
  <si>
    <t>List_M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</si>
  <si>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</si>
  <si>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</si>
  <si>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</si>
  <si>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</si>
  <si>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</si>
  <si>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</si>
  <si>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</si>
  <si>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</si>
  <si>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</si>
  <si>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</si>
  <si>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</si>
  <si>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</si>
  <si>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</si>
  <si>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</si>
  <si>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</si>
  <si>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</si>
  <si>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</si>
  <si>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</si>
  <si>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</si>
  <si>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</si>
  <si>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</si>
  <si>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</si>
  <si>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</si>
  <si>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</si>
  <si>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</si>
  <si>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</si>
  <si>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c 01:03 до 18:55</t>
  </si>
  <si>
    <t>modListTempFilter</t>
  </si>
  <si>
    <t>TSH_REESTR_MO_FILTER</t>
  </si>
  <si>
    <t>Ответственный за заполнение формы</t>
  </si>
  <si>
    <t>Контактный телефон</t>
  </si>
  <si>
    <t>E-mail</t>
  </si>
  <si>
    <t>Перечень форм
(kind_of_forms)</t>
  </si>
  <si>
    <t>Форма 1.0.1</t>
  </si>
  <si>
    <t>Основные параметры раскрываемой информации</t>
  </si>
  <si>
    <t>МР (ОКТМО)</t>
  </si>
  <si>
    <t>List05_11</t>
  </si>
  <si>
    <t>Инструкция по работе с отчетной формой</t>
  </si>
  <si>
    <t xml:space="preserve"> - с выбором значений по двойному клику</t>
  </si>
  <si>
    <t>Указывается наименование вида регулируемой деятельности.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</si>
  <si>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</si>
  <si>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</si>
  <si>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</si>
  <si>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>Субъект Российской Федерации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</si>
  <si>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размещается при раскрытии информации по каждой из форм.</t>
    </r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</si>
  <si>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Размещается информация по каждой из форм раскрытия, данные в которой относятся к муниципальному образованию, в котором отсутствует доступ в сеть «Интернет».</t>
    </r>
  </si>
  <si>
    <t>Номер документа об утверждении тарифов</t>
  </si>
  <si>
    <t>Дата документа об утверждении тарифов</t>
  </si>
  <si>
    <t>Указывается форма договора, используемая регулируемой организацией, в виде ссылки на документ, предварительно загруженный в хранилище файлов ФГИС ЕИАС.
В случае наличия нескольких форм таких договоров информация по каждой из них указывается в отдельной строке.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</si>
  <si>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
В случае наличия нескольких служб и (или) адресов, информация по каждому из них указывается в отдельной строке.</t>
  </si>
  <si>
    <t>Дата периода регулирования, с которой вводятся изменения в тарифы</t>
  </si>
  <si>
    <t>List05_5</t>
  </si>
  <si>
    <t>List06_5</t>
  </si>
  <si>
    <t>Информация о порядке выполнения технологических, технических и других мероприятий, связанных с подключением к централизованной системе горячего водоснабжения</t>
  </si>
  <si>
    <t>Укажите «Да» в поле «Да/Нет», если дифференциация используется. В поле «Описание» укажите название ЦС ГВС или любое другое описание</t>
  </si>
  <si>
    <t>Задайте период регулирования, выбрав даты начала и окончания периода регулирования из календаря (иконка справа от указанной ячейки), либо введите дату непосредственно в ячейку в формате - 'ДД.ММ.ГГГГ'</t>
  </si>
  <si>
    <t>Одноставочный тариф, руб./Гкал</t>
  </si>
  <si>
    <t>ставка за тепловую  энергию, руб./Гкал</t>
  </si>
  <si>
    <t>Первичное установление тарифов</t>
  </si>
  <si>
    <t>Изменение тарифов</t>
  </si>
  <si>
    <t>Номер принятия решения об изменении тарифов</t>
  </si>
  <si>
    <t>Дата принятия решения об изменении тарифов</t>
  </si>
  <si>
    <t>Наименование органа регулирования, принявшего решение об изменении тарифов</t>
  </si>
  <si>
    <t>Тарифы на тепловую энергию (мощность),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более,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(минимальным и (или) максимальным) уровнями указанных тарифов</t>
  </si>
  <si>
    <t>Тарифы на теплоноситель, поставляемый теплоснабжающими организациями потребителям, другим теплоснабжающим организациям</t>
  </si>
  <si>
    <t>Тарифы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</si>
  <si>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Тарифы на услуги по передаче тепловой энергии</t>
  </si>
  <si>
    <t>Тарифы на услуги по передаче теплоносителя</t>
  </si>
  <si>
    <t>Плата за услуги по поддержанию резервной тепловой мощности при отсутствии потребления тепловой энергии</t>
  </si>
  <si>
    <t>Плата за подключение к системе теплоснабжения (индивидуальная)</t>
  </si>
  <si>
    <t>Плата за подключение к системе теплоснабжения</t>
  </si>
  <si>
    <t>Одноставочный компонент на тепловую энергию, руб/Гкал</t>
  </si>
  <si>
    <t>Одноставочный тариф, руб./куб.м</t>
  </si>
  <si>
    <t>ставка за потребление горячей воды, руб./куб.м</t>
  </si>
  <si>
    <t>ставка за содержание системы ГВС, тыс.руб./куб.м/ч/мес</t>
  </si>
  <si>
    <t>ставка за тепловую энергию в компоненте на тепловую энергию, руб/Гкал</t>
  </si>
  <si>
    <t>ставка за содержание тепловой мощности в компоненте на тепловую энергию, тыс. руб./Гкал/ч в мес.</t>
  </si>
  <si>
    <t>Заявитель</t>
  </si>
  <si>
    <t>Наименование объекта, адрес</t>
  </si>
  <si>
    <t>Подключаемая тепловая нагрузка, Гкал/ч</t>
  </si>
  <si>
    <t>Тип прокладки тепловых сетей</t>
  </si>
  <si>
    <t>Диаметр тепловых сетей</t>
  </si>
  <si>
    <r>
      <t>Форма 4.2.1 Информация о величинах тарифов на тепловую энергию, поддержанию резервной тепловой мощности</t>
    </r>
    <r>
      <rPr>
        <vertAlign val="superscript"/>
        <sz val="10"/>
        <rFont val="Tahoma"/>
        <family val="2"/>
        <charset val="204"/>
      </rPr>
      <t>1</t>
    </r>
  </si>
  <si>
    <t xml:space="preserve">Для каждого вида тарифа в сфере теплоснабжения форма заполняется отдельно. При размещении информации по данной форме дополнительно указываются: наименование органа регулирования тарифов, принявшего решение об утверждении тарифа, дата и номер документа об утверждении тарифа, источник официального опубликования решения.
По данной форме раскрывается в том числе информация о предельном уровне цены на тепловую энергию (мощность), поставляемую потребителям, об индикативном предельном уровне цены на тепловую энергию (мощность) единой теплоснабжающей организации. В этом случае дополнительно раскрывается информация о графике поэтапного равномерного доведения предельного уровня цены на тепловую энергию (мощность) (при наличии).
Раскрывается в том числе информация о тарифах на товары (услуги) в сфере теплоснабжения в случаях, указанных в частях 12.1 - 12.4 статьи 10 Федерального закона от 27.07.2010 № 190-ФЗ «О теплоснабжении» (Собрание законодательства Российской Федерации, 2010, № 31, ст. 4159; 2011, № 23, ст. 3263; 2012, № 53, ст. 7616; 2013, № 19, ст. 2330; 2014, № 30, ст. 4218; № 49, ст. 6913; 2015, № 48, ст. 6723; 2017, № 31, ст. 4828; 2018, № 31, ст. 4861) (далее – Федеральный закон № 190-ФЗ), теплоснабжающей организации, теплосетевой организации в ценовых зонах теплоснабжения.
</t>
  </si>
  <si>
    <t>Указывается наименование системы теплоснабжения при наличии дифференциации тарифа по системам теплоснабжения.
В случае дифференциации тарифов по системам теплоснабжения информация по ним указывается в отдельных строках.</t>
  </si>
  <si>
    <t>Указывается наименование источника тепловой энергии
В случае дифференциации тарифов по источникам тепловой энергии информация по ним указывается в отдельных строках.</t>
  </si>
  <si>
    <t>Указывается группа потребителей при наличии дифференциации тарифа по группам потребителей.
Значение выбирается из перечня:
• Организации-перепродавцы;
• Бюджетные организации;
• Население;
• Прочие;
• Без дифференциации.
В случае дифференциации тарифов группам потребителей информация по ним указывается в отдельных строках.</t>
  </si>
  <si>
    <t>Указывается группа потребителей при наличии дифференциации тарифа по группам потребителей.
Значение выбирается из перечня:
• организации-перепродавцы;
• бюджетные организации;
• население;
• прочие;
• без дифференциации.
В случае дифференциации тарифов группам потребителей информация по ним указывается в отдельных строках.</t>
  </si>
  <si>
    <t>Форма 4.2.1 Информация о величинах тарифов на тепловую энергию, поддержанию резервной тепловой мощности</t>
  </si>
  <si>
    <t>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
Значение выбирается из перечня:
• без дифференциации;
• к коллектору источника тепловой энергии;
• к тепловой сети без дополнительного преобразования на тепловых пунктах, эксплуатируемых теплоснабжающей организацией;
• к тепловой сети после тепловых пунктов (на тепловых пунктах), эксплуатируемых теплоснабжающей организацией.
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строках.</t>
  </si>
  <si>
    <t>Параметр дифференциации тарифа</t>
  </si>
  <si>
    <t>Ставка за содержание тепловой мощности, тыс. руб./Гкал/ч/мес.</t>
  </si>
  <si>
    <t>Период действия тарифа</t>
  </si>
  <si>
    <t>вода</t>
  </si>
  <si>
    <t>пар</t>
  </si>
  <si>
    <t>отборный пар, 1.2-2.5 кг/см2</t>
  </si>
  <si>
    <t>отборный пар, 2.5-7 кг/см2</t>
  </si>
  <si>
    <t>отборный пар, 7-13 кг/см2</t>
  </si>
  <si>
    <t>отборный пар, &gt; 13 кг/см2</t>
  </si>
  <si>
    <t>острый и редуцированный пар</t>
  </si>
  <si>
    <t>горячая вода в системе централизованного теплоснабжения на отопление</t>
  </si>
  <si>
    <t>горячая вода в системе централизованного теплоснабжения на горячее водоснабжение</t>
  </si>
  <si>
    <t>прочее</t>
  </si>
  <si>
    <t>Информация о величинах тарифов на тепловую энергию, поддержанию резервной тепловой мощности</t>
  </si>
  <si>
    <t>Форма 4.2.1</t>
  </si>
  <si>
    <t>Период действия</t>
  </si>
  <si>
    <t>В колонке «Параметр дифференциации тарифов» указывается вид теплоносителя.
Значение выбирается из перечня:
• вода;
• пар;
• отборный пар, 1.2-2.5 кг/см2;
• отборный пар, 2.5-7 кг/см2;
• отборный пар, 7-13 кг/см2;
• отборный пар, &gt; 13 кг/см2;
• острый и редуцированный пар;
• горячая вода в системе централизованного теплоснабжения на отопление;
• горячая вода в системе централизованного теплоснабжения на горячее водоснабжение;
• прочее.
При утверждении двухставочного тарифа колонка «Одноставочный тариф» не заполняется.
При утверждении одноставочного тарифа колонки в блоке «Двухставочный тариф» не заполняются.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В случае дифференциации тарифов по периодам действия тарифа информация по ним указывается в отдельных колонках.
В случае дифференциации тарифов по видам теплоносителя информация по ним указывается в отдельных строках.</t>
  </si>
  <si>
    <t>В колонке «Параметр дифференциации тарифов» указывается вид теплоносителя.
Значение выбирается из перечня:
• вода;
• пар;
• отборный пар, 1.2-2.5 кг/см2;
• отборный пар, 2.5-7 кг/см2;
• отборный пар, 7-13 кг/см2;
• отборный пар, &gt; 13 кг/см2;
• острый и редуцированный пар;
• горячая вода в системе централизованного теплоснабжения на отопление;
• горячая вода в системе централизованного теплоснабжения на горячее водоснабжение;
• прочее.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Информация в колонке «Ставка за содержание тепловой мощности, тыс. руб./Гкал/ч/мес.» указывается только для тарифа по поддержанию резервной мощности. 
В случае дифференциации тарифов по периодам действия тарифа информация по ним указывается в отдельных колонках.
В случае дифференциации тарифов по видам теплоносителя информация по ним указывается в отдельных строках.</t>
  </si>
  <si>
    <r>
      <t>Форма 4.2.2 Информация о величинах тарифов на теплоноситель, передачу тепловой энергии, теплоносителя</t>
    </r>
    <r>
      <rPr>
        <vertAlign val="superscript"/>
        <sz val="10"/>
        <rFont val="Tahoma"/>
        <family val="2"/>
        <charset val="204"/>
      </rPr>
      <t>1</t>
    </r>
  </si>
  <si>
    <t>Указывается наименование тарифа в случае нескольких тарифов.
В случае наличия нескольких тарифов информация по ним указывается в отдельных строках.</t>
  </si>
  <si>
    <t>В колонке «Параметр дифференциации тарифов» указывается вид теплоносителя.
Значение выбирается из перечня:
• вода;
• пар;
• отборный пар, 1.2-2.5 кг/см2;
• отборный пар, 2.5-7 кг/см2;
• отборный пар, 7-13 кг/см2;
• отборный пар, &gt; 13 кг/см2;
• острый и редуцированный пар;
• горячая вода в системе централизованного теплоснабжения на отопление;
• горячая вода в системе централизованного теплоснабжения на горячее водоснабжение;
• прочее.
При утверждении двухставочного тарифа тариф колонка «Одноставочный тариф» не заполняется.
При подаче утверждении одноставочного тарифа колонки в блоке «Двухставочный тариф» не заполняются.
Информация в колонке «Двухставочный тариф» не указывается для тарифа на теплоноситель.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В случае дифференциации тарифов по видам теплоносителя информация по ним указывается в отдельных строках.</t>
  </si>
  <si>
    <t>Для каждого вида тарифа в сфере теплоснабжения форма заполняется отдельно. При размещении информации по данной форме дополнительно указывается дата подачи заявления об утверждении тарифа и его номер. При размещении информации по данной форме дополнительно указываются: наименование органа регулирования тарифов, принявшего решение об утверждении тарифа, дата и номер документа об утверждении тарифа, источник официального опубликования решения.
По данной форме раскрывается в том числе информация о тарифах на теплоноситель в виде воды,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(горячего водоснабжения), за исключением случая, предусмотренного пунктом 6 части 1 статьи 23.4 Федерального закона № 190-ФЗ.
По данной форме раскрывается в том числе информация о тарифах на теплоноситель в виде воды, поставляемый теплоснабжающей организаций, теплосетевой организацией в ценовых зонах теплоснабжения другим теплоснабжающим организациям с использованием открытых систем теплоснабжения (горячего водоснабжения), за исключением случая, предусмотренного пунктом 6 части 1 статьи 23.4 Федерального закона № 190-ФЗ.</t>
  </si>
  <si>
    <t>Форма 4.2.2 Информация о величинах тарифов на теплоноситель, передачу тепловой энергии, теплоносителя</t>
  </si>
  <si>
    <t>Информация о величинах тарифов на теплоноситель, передачу тепловой энергии, теплоносителя</t>
  </si>
  <si>
    <t>Форма 4.2.2</t>
  </si>
  <si>
    <t>Форма 4.2.3</t>
  </si>
  <si>
    <t>Форма 4.2.4</t>
  </si>
  <si>
    <r>
      <t>Форма 4.2.3 Информация о величинах тарифов на горячую воду (в открытых системах)</t>
    </r>
    <r>
      <rPr>
        <vertAlign val="superscript"/>
        <sz val="10"/>
        <rFont val="Tahoma"/>
        <family val="2"/>
        <charset val="204"/>
      </rPr>
      <t>1</t>
    </r>
  </si>
  <si>
    <t>Компонент на теплоноситель, руб./куб.м</t>
  </si>
  <si>
    <t>Указывается вид теплоносителя. Значение выбирается из перечня:
• вода;
• пар;
• отборный пар, 1.2-2.5 кг/см2;
• отборный пар, 2.5-7 кг/см2;
• отборный пар, 7-13 кг/см2;
• отборный пар, &gt; 13 кг/см2;
• острый и редуцированный пар;
• горячая вода в системе централизованного теплоснабжения на отопление;
• горячая вода в системе централизованного теплоснабжения на горячее водоснабжение;
• прочее.
В случае дифференциации тарифов по видам теплоносителя информация по ним указывается в отдельных строках.</t>
  </si>
  <si>
    <t xml:space="preserve">В колонке «Параметр дифференциации тарифов» указывается наименование поставщика в случае наличия дифференциации компонента двухставочного тарифа на горячую воду по поставщикам.
При утверждении двухставочного тарифа колонка «Одноставочный тариф» не заполняется.
При утверждении одноставочного тарифа колонки в блоке «Двухставочный тариф» не заполняются.
В случае отсутствия разбивки тарифа на компоненты колонки «Компонент на теплоноситель, руб./куб.м» и «Одноставочный компонент на тепловую энергию, руб/Гкал» не заполняются.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В случае дифференциации тарифов по поставщикам информация по ним указывается в отдельных строках.
</t>
  </si>
  <si>
    <t>Информация о величинах тарифов на горячую воду (в открытых системах)</t>
  </si>
  <si>
    <t>Форма 4.2.3 Информация о величинах тарифов на горячую воду (в открытых системах)</t>
  </si>
  <si>
    <t>При размещении информации по данной форме дополнительно указываются: наименование органа регулирования тарифов, принявшего решение об утверждении тарифа, дата и номер документа об утверждении тарифа, источник официального опубликования решения.
По данной форме раскрывается в том числе информация о тарифах на горячую воду, поставляемую единой теплоснабжающей организацией потребителям с использованием открытых систем теплоснабжения (горячего водоснабжения), установленных в виде формулы двухкомпонентного тарифа с использованием компонента на теплоноситель и компонента на тепловую энергию, в том числе о числовых значениях компонентов указанного тарифа.
По данной форме раскрывается в том числе информация о тарифах на товары (услуги) в сфере теплоснабжения в случаях, указанных в частях 12.1 - 12.4 статьи 10 Федерального закона № 190-ФЗ, теплоснабжающей организации, теплосетевой организации в ценовых зонах теплоснабжения.</t>
  </si>
  <si>
    <t>Форма 4.2.4 Информация о величинах тарифов на подключение к системе теплоснабжения</t>
  </si>
  <si>
    <r>
      <t>Форма 4.2.4 Информация о величинах тарифов на подключение к системе теплоснабжения</t>
    </r>
    <r>
      <rPr>
        <vertAlign val="superscript"/>
        <sz val="10"/>
        <rFont val="Tahoma"/>
        <family val="2"/>
        <charset val="204"/>
      </rPr>
      <t>1</t>
    </r>
  </si>
  <si>
    <t>Информация о величинах тарифов на подключение к системе теплоснабжения</t>
  </si>
  <si>
    <t>Параметр дифференциации тарифа/Заявитель</t>
  </si>
  <si>
    <t>с НДС</t>
  </si>
  <si>
    <t>без НДС</t>
  </si>
  <si>
    <t>Плата за подключение (технологическое присоединение), тыс. руб./Гкал/ч (руб.)</t>
  </si>
  <si>
    <t>Указывается наименование источника тепловой энергии</t>
  </si>
  <si>
    <t>В колодке «Параметр дифференциации тарифа/Заявитель» указывается наименование категории потребителей, к которой относится тариф.
Даты начала и окончания указываются в виде «ДД.ММ.ГГГГ».
В случае отсутствия даты окончания тарифа в колонке «Дата окончания» указывается «Нет».
В случае наличия дифференциации по подключаемой нагрузке, диапазону диаметров, типу прокладки тепловых сетей,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</si>
  <si>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t>При размещении информации по данной форме дополнительно указываются: наименование органа регулирования тарифов, принявшего решение об утверждении тарифа, дата и номер документа об утверждении тарифа, источник официального опубликования решения.
По данной форме раскрывается в том числе информация о плате за подключение (технологическое присоединение) к системе теплоснабжения, применяемой в случае, установленном частью 9 статьи 23.4 Федерального закона 190-ФЗ.
По данной форме раскрывается в том числе информация о тарифах на товары (услуги) в сфере теплоснабжения в случаях, указанных в частях 12.1 - 12.4 статьи 10 Федерального закона № 190-ФЗ, теплоснабжающей организации, теплосетевой организации в ценовых зонах теплоснабжения.</t>
  </si>
  <si>
    <t>Форма 4.2.5</t>
  </si>
  <si>
    <t>Информация о плате за подключение к системе теплоснабжения в индивидуальном порядке</t>
  </si>
  <si>
    <t>Форма 4.2.5 Информация о плате за подключение к системе теплоснабжения в индивидуальном порядке</t>
  </si>
  <si>
    <r>
      <t>Форма 4.2.5 Информация о плате за подключение к системе теплоснабжения в индивидуальном порядке</t>
    </r>
    <r>
      <rPr>
        <vertAlign val="superscript"/>
        <sz val="10"/>
        <rFont val="Tahoma"/>
        <family val="2"/>
        <charset val="204"/>
      </rPr>
      <t>1</t>
    </r>
  </si>
  <si>
    <t>Указывается наименование источника тепловой энергии.</t>
  </si>
  <si>
    <t>В колонке «Заявитель» указывается наименование заявителя, к которой относится тариф.
Даты начала и окончания указываются в виде «ДД.ММ.ГГГГ».
В случае отсутствия даты окончания тарифа в колонке «Дата окончания» указывается «Нет».
В случае наличия дифференциации по категориям потребителей/заявителям информация по ним указывается в отдельных строках.
В случае дифференциации по периодам действия тарифа информация по ним указывается в отдельных колонках.</t>
  </si>
  <si>
    <t xml:space="preserve">При размещении информации по данной форме дополнительно указываются: наименование органа регулирования тарифов, принявшего решение об утверждении тарифа, дата и номер документа об утверждении тарифа, источник официального опубликования решения.
По данной форме раскрывается в том числе информация о тарифах на товары (услуги) в сфере теплоснабжения в случаях, указанных в частях 12.1 - 12.4 статьи 10 Федерального закона № 190-ФЗ, теплоснабжающей организации, теплосетевой организации в ценовых зонах теплоснабжения.
</t>
  </si>
  <si>
    <t>Информация об условиях, на которых осуществляется поставка товаров и (или) оказание услуг</t>
  </si>
  <si>
    <t>Форма 4.7</t>
  </si>
  <si>
    <t>Сведения об условиях публичных договоров поставок товаров, оказания услуг, в том числе договоров о подключении к системе теплоснабжения</t>
  </si>
  <si>
    <t>форма публичного договора поставки товаров, оказания услуг</t>
  </si>
  <si>
    <t>договор о подключении к системе теплоснабжения</t>
  </si>
  <si>
    <t>Информация размещается в случае, если организация осуществляет услуги по подключению (технологическому присоединению) к системе теплоснабжения.
Указывается ссылка на документ, предварительно загруженный в хранилище файлов ФГИС ЕИАС.
В случае наличия нескольких договоров о подключении к системе теплоснабжения информация по каждому из них указывается в отдельной строке.</t>
  </si>
  <si>
    <r>
      <t>Форма 4.8 Информация о порядке выполнения технологических, технических и других мероприятий, связанных с подключением к системе теплоснабжения</t>
    </r>
    <r>
      <rPr>
        <vertAlign val="superscript"/>
        <sz val="10"/>
        <rFont val="Tahoma"/>
        <family val="2"/>
        <charset val="204"/>
      </rPr>
      <t>1</t>
    </r>
  </si>
  <si>
    <t>В колонке «Информация» указывается адрес страницы сайта в сети «Интернет», на которой размещена информация.
В колонке «Ссылка на документ» указывается ссылка на скриншот страницы сайта в сети «Интернет», предварительно загруженный в хранилище файлов ФГИС ЕИАС, на которой размещена информация.</t>
  </si>
  <si>
    <t>Форма заявки о подключении к централизованной системе теплоснабжения</t>
  </si>
  <si>
    <t>Перечень документов и сведений, представляемых одновременно с заявкой о подключении к централизованной системе теплоснабжения,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теплоснабжения</t>
  </si>
  <si>
    <t xml:space="preserve">Указывается ссылка на документ, предварительно загруженный в хранилище файлов ФГИС ЕИАС.
В случае наличия дополнительных сведений информация по ним указывается в отдельных строках.
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</si>
  <si>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теплоснабжения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теплоснабжения, либо направление подписанного проекта договора о подключении к централизованной системе теплоснабжения), основания для отказа в принятии к рассмотрению документов, прилагаемых к заявлению о подключении к централизованной системе теплоснабжения, в подписании договора о подключении к централизованной системе теплоснабжения</t>
  </si>
  <si>
    <t>Телефоны, адреса и график работы службы, ответственной за прием и обработку заявок о подключении к централизованной системе теплоснабжения</t>
  </si>
  <si>
    <t>телефоны службы, ответственной за прием и обработку заявок о подключении к централизованной системе теплоснабжения</t>
  </si>
  <si>
    <t>Указывается номер контактного телефона службы, ответственной за прием и обработку заявок о подключении к централизованной системе теплоснабжения. 
В случае наличия нескольких служб и (или) номеров телефонов, информация по каждому из них указывается в отдельной строке.</t>
  </si>
  <si>
    <t>адреса службы, ответственной за прием и обработку заявок о подключении к централизованной системе теплоснабжения</t>
  </si>
  <si>
    <t>график работы службы, ответственной за прием и обработку заявок о подключении к централизованной системе теплоснабжения</t>
  </si>
  <si>
    <t>Указывается график работы службы, ответственной за прием и обработку заявок о подключении к централизованной системе теплоснабжения. 
В случае наличия нескольких служб и (или) графиков работы, информация по каждому из них указывается в отдельной строке.</t>
  </si>
  <si>
    <t>Информация раскрывается в случае, если регулируемая организация осуществляет услуги по подключению (технологическому присоединению) к централизованной системе теплоснабжения.</t>
  </si>
  <si>
    <t>Регламент подключения к системе теплоснабжения, утверждаемый регулируемой организацией, включающий сроки, состав и последовательность действий при осуществлении подключения к системе теплоснабжения, сведения о размере платы за услуги по подключению к системе теплоснабжения,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системе теплоснабжения</t>
  </si>
  <si>
    <t>Дифференциация по 
централизованным системам теплоснабжения</t>
  </si>
  <si>
    <t>Дифференциация по источникам тепловой энергии</t>
  </si>
  <si>
    <t>Перечень тарифов и технологически не связанных между собой систем теплоснабжения, в отношении которых предлагаются различные тарифы в сфере теплоснабжения и горячего водоснабжения с использованием открытых систем теплоснабжения (информация раскрывается отдельно по каждой системе теплоснабжения)</t>
  </si>
  <si>
    <t>Добавить диапазон диаметров тепловых сетей</t>
  </si>
  <si>
    <t>Добавить тип прокладки тепловых сетей</t>
  </si>
  <si>
    <t>Добавить СТ для дифференциации</t>
  </si>
  <si>
    <t>Добавить источник для дифференциации</t>
  </si>
  <si>
    <t>Тариф на теплоноситель, поставляемый потребителям</t>
  </si>
  <si>
    <t>Тариф на теплоноситель, поставляемый теплоснабжающей организацией, владеющей источником (источниками) тепловой энергии, на котором производится теплоноситель</t>
  </si>
  <si>
    <r>
      <t xml:space="preserve">Тариф на горячую воду предлагается </t>
    </r>
    <r>
      <rPr>
        <b/>
        <sz val="9"/>
        <rFont val="Tahoma"/>
        <family val="2"/>
        <charset val="204"/>
      </rPr>
      <t>с (!)</t>
    </r>
    <r>
      <rPr>
        <sz val="9"/>
        <rFont val="Tahoma"/>
        <family val="2"/>
        <charset val="204"/>
      </rPr>
      <t xml:space="preserve"> разбивкой по поставщикам</t>
    </r>
  </si>
  <si>
    <r>
      <t xml:space="preserve">Тариф на горячую воду предлагается </t>
    </r>
    <r>
      <rPr>
        <b/>
        <sz val="9"/>
        <rFont val="Tahoma"/>
        <family val="2"/>
        <charset val="204"/>
      </rPr>
      <t>без (!)</t>
    </r>
    <r>
      <rPr>
        <sz val="9"/>
        <rFont val="Tahoma"/>
        <family val="2"/>
        <charset val="204"/>
      </rPr>
      <t xml:space="preserve"> разбивки на компоненты</t>
    </r>
  </si>
  <si>
    <t>NDS</t>
  </si>
  <si>
    <t>woNDS</t>
  </si>
  <si>
    <t>Тип теплоснабжающей организации</t>
  </si>
  <si>
    <r>
      <rPr>
        <b/>
        <sz val="9"/>
        <rFont val="Tahoma"/>
        <family val="2"/>
        <charset val="204"/>
      </rPr>
      <t>Тип организации</t>
    </r>
    <r>
      <rPr>
        <sz val="9"/>
        <rFont val="Tahoma"/>
        <family val="2"/>
        <charset val="204"/>
      </rPr>
      <t xml:space="preserve">
kind_of_org_type</t>
    </r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</si>
  <si>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</si>
  <si>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</si>
  <si>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</si>
  <si>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</si>
  <si>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Организация осуществляет подключение (технологическое присоединение) к системе теплоснабжения</t>
  </si>
  <si>
    <r>
      <t>Форма 4.7 Информация об условиях, на которых осуществляется поставка товаров и (или) оказание услуг</t>
    </r>
    <r>
      <rPr>
        <vertAlign val="superscript"/>
        <sz val="10"/>
        <rFont val="Tahoma"/>
        <family val="2"/>
        <charset val="204"/>
      </rPr>
      <t>*</t>
    </r>
  </si>
  <si>
    <t>*</t>
  </si>
  <si>
    <t>Указывается информация в части поставки товаров (оказания услуг) по регулируемым ценам (тарифам)</t>
  </si>
  <si>
    <t>1.3</t>
  </si>
  <si>
    <t>1.3.0</t>
  </si>
  <si>
    <t>прочие договора</t>
  </si>
  <si>
    <t>Информация о регулируемых ценах (тарифах) на товары (услуги) единой теплоснабжающей организации в ценовых зонах теплоснабжения включает сведения:</t>
  </si>
  <si>
    <t>Информация о регулируемых ценах (тарифах) на товары (услуги) теплоснабжающей организации и теплосетевой организации в ценовых зонах теплоснабжения включает сведения:</t>
  </si>
  <si>
    <t>- о предельном уровне цены на тепловую энергию (мощность), поставляемую потребителям, об индикативном предельном уровне цены на тепловую энергию (мощность) и о графике поэтапного равномерного доведения предельного уровня цены на тепловую энергию (мощность) (при наличии), определяемых в соответствии с Правилами определения в ценовых зонах теплоснабжения предельного уровня цены на тепловую энергию (мощность), включая правила индексации предельного уровня цены на тепловую энергию (мощность), утвержденными ПП РФ от 15 декабря 2017 г. № 1562 "Об определении в ценовых зонах теплоснабжения предельного уровня цены на тепловую энергию (мощность), включая индексацию предельного уровня цены на тепловую энергию (мощность), и технико-экономических параметров работы котельных и тепловых сетей, используемых для расчета предельного уровня цены на тепловую энергию (мощность)";</t>
  </si>
  <si>
    <t>- о тарифах на теплоноситель в виде воды,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(горячего водоснабжения), за исключением случая, предусмотренного пунктом 6 части 1 статьи 23.4 ФЗ "О теплоснабжении";</t>
  </si>
  <si>
    <t>- о тарифах на горячую воду, поставляемую единой теплоснабжающей организацией потребителям с использованием открытых систем теплоснабжения (горячего водоснабжения), установленных в виде формулы двухкомпонентного тарифа с использованием компонента на теплоноситель и компонента на тепловую энергию, в том числе о числовых значениях компонентов указанного тарифа;</t>
  </si>
  <si>
    <t>- о плате за подключение (технологическое присоединение) к системе теплоснабжения, применяемой в случае, установленном частью 9 статьи 23.4 ФЗ "О теплоснабжении".</t>
  </si>
  <si>
    <t>- о тарифах на теплоноситель в виде воды, поставляемый другим теплоснабжающим организациям с использованием открытых систем теплоснабжения (горячего водоснабжения), за исключением случая, предусмотренного пунктом 6 части 1 статьи 23.4 ФЗ "О теплоснабжении";</t>
  </si>
  <si>
    <t>- о тарифах на товары (услуги) в сфере теплоснабжения в случаях, указанных в частях 12.1 - 12.4 статьи 10 ФЗ "О теплоснабжении"</t>
  </si>
  <si>
    <t>Опубликовать индикативный предельный уровень цен на тепловую энергию (мощность)</t>
  </si>
  <si>
    <t>График поэтапного равномерного доведения предельного уровня цены на тепловую энергию (мощность)</t>
  </si>
  <si>
    <t>3_i</t>
  </si>
  <si>
    <t>List05_1</t>
  </si>
  <si>
    <t>List06_1</t>
  </si>
  <si>
    <t>List05_3</t>
  </si>
  <si>
    <t>List06_3</t>
  </si>
  <si>
    <t>List05_3_i</t>
  </si>
  <si>
    <t>List06_3_i</t>
  </si>
  <si>
    <t>List05_8</t>
  </si>
  <si>
    <t>List06_8</t>
  </si>
  <si>
    <t>List05_4</t>
  </si>
  <si>
    <t>List06_4</t>
  </si>
  <si>
    <t>List05_6</t>
  </si>
  <si>
    <t>List06_6</t>
  </si>
  <si>
    <t>List05_7</t>
  </si>
  <si>
    <t>List06_7</t>
  </si>
  <si>
    <t>Предельный уровнь цены на тепловую энергию (мощность), поставляемую теплоснабжающими организациями потребителям</t>
  </si>
  <si>
    <t>List05_13</t>
  </si>
  <si>
    <t>List06_13</t>
  </si>
  <si>
    <t>Предельный уровнь цены на тепловую энергию (мощность), поставляемую теплоснабжающими организациями потребителям. Индикативы</t>
  </si>
  <si>
    <t>ставка за тепловую энергию, руб./Гкал</t>
  </si>
  <si>
    <t>ставка за содержание тепловой мощности, тыс. руб./Гкал/ч/мес.</t>
  </si>
  <si>
    <t xml:space="preserve">По умолчанию установлено значение «первичное раскрытие информации» Это означает, что информация раскрывается в соответствии с установленными сроком и периодичностью. В случае если в уже отправленном шаблоне обнаружена ошибка или произошло изменение информации, исправленный шаблон необходимо отправить с типом отчета «изменения в раскрытой ранее информации». </t>
  </si>
  <si>
    <t>Форма 4.8</t>
  </si>
  <si>
    <t>Информация, подлежащая раскрытию организациями сферы теплоснабжения (цены и тарифы)</t>
  </si>
  <si>
    <t>Тарифы на тепловую энергию (мощность), поставляемую другим теплоснабжающим организациям теплоснабжающими организациями</t>
  </si>
  <si>
    <t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t>
  </si>
  <si>
    <t>Одноставочный тариф, руб./Гкал (руб./куб.м)</t>
  </si>
  <si>
    <t>Проверка доступных обновлений...</t>
  </si>
  <si>
    <t>Нет доступных обновлений для отчёта с кодом FAS.JKH.OPEN.INFO.PRICE.WARM!</t>
  </si>
  <si>
    <t>Беловский муниципальный район</t>
  </si>
  <si>
    <t>38602000</t>
  </si>
  <si>
    <t>Беличанский сельсовет</t>
  </si>
  <si>
    <t>38602404</t>
  </si>
  <si>
    <t>Беловский сельсовет</t>
  </si>
  <si>
    <t>38602408</t>
  </si>
  <si>
    <t>Бобравский сельсовет</t>
  </si>
  <si>
    <t>38602412</t>
  </si>
  <si>
    <t>Вишневский сельсовет</t>
  </si>
  <si>
    <t>38602416</t>
  </si>
  <si>
    <t>Гирьянский сельсовет</t>
  </si>
  <si>
    <t>38602420</t>
  </si>
  <si>
    <t>Долгобудский сельсовет</t>
  </si>
  <si>
    <t>38602424</t>
  </si>
  <si>
    <t>Ильковский сельсовет</t>
  </si>
  <si>
    <t>38602428</t>
  </si>
  <si>
    <t>Коммунаровский сельсовет</t>
  </si>
  <si>
    <t>38602430</t>
  </si>
  <si>
    <t>Кондратовский сельсовет</t>
  </si>
  <si>
    <t>38602432</t>
  </si>
  <si>
    <t>Корочанский сельсовет</t>
  </si>
  <si>
    <t>38602436</t>
  </si>
  <si>
    <t>Малосолдатский сельсовет</t>
  </si>
  <si>
    <t>38602438</t>
  </si>
  <si>
    <t>Пенский сельсовет</t>
  </si>
  <si>
    <t>38602452</t>
  </si>
  <si>
    <t>Песчанский сельсовет</t>
  </si>
  <si>
    <t>38602454</t>
  </si>
  <si>
    <t>Щеголянский сельсовет</t>
  </si>
  <si>
    <t>38602460</t>
  </si>
  <si>
    <t>Большесолдатский муниципальный район</t>
  </si>
  <si>
    <t>38603000</t>
  </si>
  <si>
    <t>Большесолдатский сельсовет</t>
  </si>
  <si>
    <t>38603403</t>
  </si>
  <si>
    <t>Волоконский сельсовет</t>
  </si>
  <si>
    <t>38603412</t>
  </si>
  <si>
    <t>Любимовский сельсовет</t>
  </si>
  <si>
    <t>38603425</t>
  </si>
  <si>
    <t>Любостанский сельсовет</t>
  </si>
  <si>
    <t>38603427</t>
  </si>
  <si>
    <t>Нижнегридинский сельсовет</t>
  </si>
  <si>
    <t>38603430</t>
  </si>
  <si>
    <t>Саморядовский сельсовет</t>
  </si>
  <si>
    <t>38603451</t>
  </si>
  <si>
    <t>Сторожевский сельсовет</t>
  </si>
  <si>
    <t>38603457</t>
  </si>
  <si>
    <t>Глушковский муниципальный район</t>
  </si>
  <si>
    <t>38604000</t>
  </si>
  <si>
    <t>Алексеевский сельсовет</t>
  </si>
  <si>
    <t>38604404</t>
  </si>
  <si>
    <t>Веселовский сельсовет</t>
  </si>
  <si>
    <t>38604412</t>
  </si>
  <si>
    <t>Званновский сельсовет</t>
  </si>
  <si>
    <t>38604420</t>
  </si>
  <si>
    <t>Карыжский сельсовет</t>
  </si>
  <si>
    <t>38604424</t>
  </si>
  <si>
    <t>Кобыльский сельсовет</t>
  </si>
  <si>
    <t>38604428</t>
  </si>
  <si>
    <t>Коровяковский сельсовет</t>
  </si>
  <si>
    <t>38604432</t>
  </si>
  <si>
    <t>Кульбакинский сельсовет</t>
  </si>
  <si>
    <t>38604436</t>
  </si>
  <si>
    <t>Марковский сельсовет</t>
  </si>
  <si>
    <t>38604440</t>
  </si>
  <si>
    <t>Нижнемордокский сельсовет</t>
  </si>
  <si>
    <t>38604444</t>
  </si>
  <si>
    <t>Попово-Лежачанский сельсовет</t>
  </si>
  <si>
    <t>38604448</t>
  </si>
  <si>
    <t>Сухиновский сельсовет</t>
  </si>
  <si>
    <t>38604456</t>
  </si>
  <si>
    <t>поселок Глушково</t>
  </si>
  <si>
    <t>38604151</t>
  </si>
  <si>
    <t>поселок Теткино</t>
  </si>
  <si>
    <t>38604155</t>
  </si>
  <si>
    <t>Горшеченский муниципальный район</t>
  </si>
  <si>
    <t>38606000</t>
  </si>
  <si>
    <t>Богатыревский сельсовет</t>
  </si>
  <si>
    <t>38606404</t>
  </si>
  <si>
    <t>Быковский сельсовет</t>
  </si>
  <si>
    <t>38606408</t>
  </si>
  <si>
    <t>Знаменский сельсовет</t>
  </si>
  <si>
    <t>38606412</t>
  </si>
  <si>
    <t>Ключевский сельсовет</t>
  </si>
  <si>
    <t>38606416</t>
  </si>
  <si>
    <t>Куньевский сельсовет</t>
  </si>
  <si>
    <t>38606424</t>
  </si>
  <si>
    <t>Нижнеборковский сельсовет</t>
  </si>
  <si>
    <t>38606428</t>
  </si>
  <si>
    <t>Никольский сельсовет</t>
  </si>
  <si>
    <t>38606432</t>
  </si>
  <si>
    <t>Новомеловский сельсовет</t>
  </si>
  <si>
    <t>38606436</t>
  </si>
  <si>
    <t>Солдатский сельсовет</t>
  </si>
  <si>
    <t>38606444</t>
  </si>
  <si>
    <t>Сосновский сельсовет</t>
  </si>
  <si>
    <t>38606448</t>
  </si>
  <si>
    <t>Среднеапоченский сельсовет</t>
  </si>
  <si>
    <t>38606452</t>
  </si>
  <si>
    <t>Старороговский сельсовет</t>
  </si>
  <si>
    <t>38606460</t>
  </si>
  <si>
    <t>Удобенский сельсовет</t>
  </si>
  <si>
    <t>38606468</t>
  </si>
  <si>
    <t>Ясеновский сельсовет</t>
  </si>
  <si>
    <t>38606472</t>
  </si>
  <si>
    <t>поселок Горшечное</t>
  </si>
  <si>
    <t>38606151</t>
  </si>
  <si>
    <t>Дмитриевский муниципальный район</t>
  </si>
  <si>
    <t>38608000</t>
  </si>
  <si>
    <t>Дерюгинский сельсовет</t>
  </si>
  <si>
    <t>38608416</t>
  </si>
  <si>
    <t>Крупецкой сельсовет</t>
  </si>
  <si>
    <t>38608420</t>
  </si>
  <si>
    <t>Новопершинский сельсовет</t>
  </si>
  <si>
    <t>38608432</t>
  </si>
  <si>
    <t>Первоавгустовский сельсовет</t>
  </si>
  <si>
    <t>38608438</t>
  </si>
  <si>
    <t>Поповский сельсовет</t>
  </si>
  <si>
    <t>38608444</t>
  </si>
  <si>
    <t>Почепский сельсовет</t>
  </si>
  <si>
    <t>38608448</t>
  </si>
  <si>
    <t>Старогородский сельсовет</t>
  </si>
  <si>
    <t>38608460</t>
  </si>
  <si>
    <t>город Дмитриев</t>
  </si>
  <si>
    <t>38608101</t>
  </si>
  <si>
    <t>Железногорский муниципальный район</t>
  </si>
  <si>
    <t>38610000</t>
  </si>
  <si>
    <t>Андросовский сельсовет</t>
  </si>
  <si>
    <t>38610404</t>
  </si>
  <si>
    <t>Веретенинский сельсовет</t>
  </si>
  <si>
    <t>38610410</t>
  </si>
  <si>
    <t>Волковский сельсовет</t>
  </si>
  <si>
    <t>38610412</t>
  </si>
  <si>
    <t>Городновский сельсовет</t>
  </si>
  <si>
    <t>38610414</t>
  </si>
  <si>
    <t>Кармановский сельсовет</t>
  </si>
  <si>
    <t>38610428</t>
  </si>
  <si>
    <t>Линецкий сельсовет</t>
  </si>
  <si>
    <t>38610416</t>
  </si>
  <si>
    <t>Михайловский сельсовет</t>
  </si>
  <si>
    <t>38610420</t>
  </si>
  <si>
    <t>Новоандросовский сельсовет</t>
  </si>
  <si>
    <t>38610424</t>
  </si>
  <si>
    <t>Разветьевский сельсовет</t>
  </si>
  <si>
    <t>38610432</t>
  </si>
  <si>
    <t>Рышковский сельсовет</t>
  </si>
  <si>
    <t>38610440</t>
  </si>
  <si>
    <t>Студенокский сельсовет</t>
  </si>
  <si>
    <t>38610446</t>
  </si>
  <si>
    <t>Троицкий сельсовет</t>
  </si>
  <si>
    <t>38610448</t>
  </si>
  <si>
    <t>поселок Магнитный</t>
  </si>
  <si>
    <t>38610160</t>
  </si>
  <si>
    <t>Золотухинский муниципальный район</t>
  </si>
  <si>
    <t>38612000</t>
  </si>
  <si>
    <t>Ануфриевский сельсовет</t>
  </si>
  <si>
    <t>38612404</t>
  </si>
  <si>
    <t>Апальковский сельсовет</t>
  </si>
  <si>
    <t>38612406</t>
  </si>
  <si>
    <t>Будановский сельсовет</t>
  </si>
  <si>
    <t>38612412</t>
  </si>
  <si>
    <t>Дмитриевский сельсовет</t>
  </si>
  <si>
    <t>38612428</t>
  </si>
  <si>
    <t>Донской сельсовет</t>
  </si>
  <si>
    <t>38612432</t>
  </si>
  <si>
    <t>Новоспасский сельсовет</t>
  </si>
  <si>
    <t>38612444</t>
  </si>
  <si>
    <t>Свободинский сельсовет</t>
  </si>
  <si>
    <t>38612456</t>
  </si>
  <si>
    <t>Солнечный сельсовет</t>
  </si>
  <si>
    <t>38612466</t>
  </si>
  <si>
    <t>Тазовский сельсовет</t>
  </si>
  <si>
    <t>38612468</t>
  </si>
  <si>
    <t>поселок Золотухино</t>
  </si>
  <si>
    <t>38612151</t>
  </si>
  <si>
    <t>Касторенский муниципальный район</t>
  </si>
  <si>
    <t>38614000</t>
  </si>
  <si>
    <t>38614408</t>
  </si>
  <si>
    <t>Андреевский сельсовет</t>
  </si>
  <si>
    <t>38614410</t>
  </si>
  <si>
    <t>Верхнеграйворонский сельсовет</t>
  </si>
  <si>
    <t>38614416</t>
  </si>
  <si>
    <t>Егорьевский сельсовет</t>
  </si>
  <si>
    <t>38614428</t>
  </si>
  <si>
    <t>Жерновецкий сельсовет</t>
  </si>
  <si>
    <t>38614432</t>
  </si>
  <si>
    <t>Котовский сельсовет</t>
  </si>
  <si>
    <t>38614436</t>
  </si>
  <si>
    <t>Краснодолинский сельсовет</t>
  </si>
  <si>
    <t>38614440</t>
  </si>
  <si>
    <t>Краснознаменский сельсовет</t>
  </si>
  <si>
    <t>38614444</t>
  </si>
  <si>
    <t>Лачиновский сельсовет</t>
  </si>
  <si>
    <t>38614448</t>
  </si>
  <si>
    <t>Ленинский сельсовет</t>
  </si>
  <si>
    <t>38614452</t>
  </si>
  <si>
    <t>Ореховский сельсовет</t>
  </si>
  <si>
    <t>38614464</t>
  </si>
  <si>
    <t>Семеновский сельсовет</t>
  </si>
  <si>
    <t>38614472</t>
  </si>
  <si>
    <t>Успенский сельсовет</t>
  </si>
  <si>
    <t>38614476</t>
  </si>
  <si>
    <t>поселок Касторное</t>
  </si>
  <si>
    <t>38614151</t>
  </si>
  <si>
    <t>поселок Новокасторное</t>
  </si>
  <si>
    <t>38614153</t>
  </si>
  <si>
    <t>поселок Олымский</t>
  </si>
  <si>
    <t>38614154</t>
  </si>
  <si>
    <t>Конышевский муниципальный район</t>
  </si>
  <si>
    <t>38616000</t>
  </si>
  <si>
    <t>Беляевский сельсовет</t>
  </si>
  <si>
    <t>38616404</t>
  </si>
  <si>
    <t>Ваблинский сельсовет</t>
  </si>
  <si>
    <t>38616408</t>
  </si>
  <si>
    <t>Захарковский сельсовет</t>
  </si>
  <si>
    <t>38616420</t>
  </si>
  <si>
    <t>Малогородьковский сельсовет</t>
  </si>
  <si>
    <t>38616426</t>
  </si>
  <si>
    <t>Машкинский сельсовет</t>
  </si>
  <si>
    <t>38616428</t>
  </si>
  <si>
    <t>Наумовский сельсовет</t>
  </si>
  <si>
    <t>38616432</t>
  </si>
  <si>
    <t>Платавский сельсовет</t>
  </si>
  <si>
    <t>38616436</t>
  </si>
  <si>
    <t>Прилепский сельсовет</t>
  </si>
  <si>
    <t>38616440</t>
  </si>
  <si>
    <t>Старобелицкий сельсовет</t>
  </si>
  <si>
    <t>38616444</t>
  </si>
  <si>
    <t>поселок Конышевка</t>
  </si>
  <si>
    <t>38616151</t>
  </si>
  <si>
    <t>Кореневский муниципальный район</t>
  </si>
  <si>
    <t>38618000</t>
  </si>
  <si>
    <t>Викторовский сельсовет</t>
  </si>
  <si>
    <t>38618412</t>
  </si>
  <si>
    <t>Комаровский сельсовет</t>
  </si>
  <si>
    <t>38618416</t>
  </si>
  <si>
    <t>Кореневский сельсовет</t>
  </si>
  <si>
    <t>38618420</t>
  </si>
  <si>
    <t>38618428</t>
  </si>
  <si>
    <t>Ольговский сельсовет</t>
  </si>
  <si>
    <t>38618432</t>
  </si>
  <si>
    <t>Пушкарский сельсовет</t>
  </si>
  <si>
    <t>38618436</t>
  </si>
  <si>
    <t>Снагостский сельсовет</t>
  </si>
  <si>
    <t>38618444</t>
  </si>
  <si>
    <t>Толпинский сельсовет</t>
  </si>
  <si>
    <t>38618448</t>
  </si>
  <si>
    <t>Шептуховский сельсовет</t>
  </si>
  <si>
    <t>38618452</t>
  </si>
  <si>
    <t>поселок Коренево</t>
  </si>
  <si>
    <t>38618151</t>
  </si>
  <si>
    <t>Курский муниципальный район</t>
  </si>
  <si>
    <t>38620000</t>
  </si>
  <si>
    <t>Бесединский сельсовет</t>
  </si>
  <si>
    <t>38620408</t>
  </si>
  <si>
    <t>Брежневский сельсовет</t>
  </si>
  <si>
    <t>38620412</t>
  </si>
  <si>
    <t>Винниковский сельсовет</t>
  </si>
  <si>
    <t>38620420</t>
  </si>
  <si>
    <t>Ворошневский сельсовет</t>
  </si>
  <si>
    <t>38620424</t>
  </si>
  <si>
    <t>Камышинский сельсовет</t>
  </si>
  <si>
    <t>38620426</t>
  </si>
  <si>
    <t>Клюквинский сельсовет</t>
  </si>
  <si>
    <t>38620428</t>
  </si>
  <si>
    <t>Лебяженский сельсовет</t>
  </si>
  <si>
    <t>38620432</t>
  </si>
  <si>
    <t>Моковский сельсовет</t>
  </si>
  <si>
    <t>38620436</t>
  </si>
  <si>
    <t>Нижнемедведицкий сельсовет</t>
  </si>
  <si>
    <t>38620448</t>
  </si>
  <si>
    <t>Новопоселеновский сельсовет</t>
  </si>
  <si>
    <t>38620452</t>
  </si>
  <si>
    <t>Ноздрачевский сельсовет</t>
  </si>
  <si>
    <t>38620456</t>
  </si>
  <si>
    <t>Пашковский сельсовет</t>
  </si>
  <si>
    <t>38620460</t>
  </si>
  <si>
    <t>Полевской сельсовет</t>
  </si>
  <si>
    <t>38620468</t>
  </si>
  <si>
    <t>Полянский сельсовет</t>
  </si>
  <si>
    <t>38620472</t>
  </si>
  <si>
    <t>38620476</t>
  </si>
  <si>
    <t>Шумаковский сельсовет</t>
  </si>
  <si>
    <t>38620488</t>
  </si>
  <si>
    <t>Щетинский сельсовет</t>
  </si>
  <si>
    <t>38620492</t>
  </si>
  <si>
    <t>Курчатовский муниципальный район</t>
  </si>
  <si>
    <t>38621000</t>
  </si>
  <si>
    <t>Дичнянский сельсовет</t>
  </si>
  <si>
    <t>38621442</t>
  </si>
  <si>
    <t>Дружненский сельсовет</t>
  </si>
  <si>
    <t>38621410</t>
  </si>
  <si>
    <t>Колпаковский сельсовет</t>
  </si>
  <si>
    <t>38621418</t>
  </si>
  <si>
    <t>Костельцевский сельсовет</t>
  </si>
  <si>
    <t>38621425</t>
  </si>
  <si>
    <t>Макаровский сельсовет</t>
  </si>
  <si>
    <t>38621422</t>
  </si>
  <si>
    <t>Чаплинский сельсовет</t>
  </si>
  <si>
    <t>38621449</t>
  </si>
  <si>
    <t>поселок Иванино</t>
  </si>
  <si>
    <t>38621152</t>
  </si>
  <si>
    <t>поселок имени Карла Либкнехта</t>
  </si>
  <si>
    <t>38621153</t>
  </si>
  <si>
    <t>Льговский муниципальный район</t>
  </si>
  <si>
    <t>38622000</t>
  </si>
  <si>
    <t>Большеугонский сельсовет</t>
  </si>
  <si>
    <t>38622410</t>
  </si>
  <si>
    <t>Вышнедеревенский сельсовет</t>
  </si>
  <si>
    <t>38622417</t>
  </si>
  <si>
    <t>Городенский сельсовет</t>
  </si>
  <si>
    <t>38622420</t>
  </si>
  <si>
    <t>Густомойский сельсовет</t>
  </si>
  <si>
    <t>38622424</t>
  </si>
  <si>
    <t>Иванчиковский сельсовет</t>
  </si>
  <si>
    <t>38622435</t>
  </si>
  <si>
    <t>Кудинцевский сельсовет</t>
  </si>
  <si>
    <t>38622450</t>
  </si>
  <si>
    <t>Марицкий сельсовет</t>
  </si>
  <si>
    <t>38622464</t>
  </si>
  <si>
    <t>Селекционный сельсовет</t>
  </si>
  <si>
    <t>38622477</t>
  </si>
  <si>
    <t>Мантуровский муниципальный район</t>
  </si>
  <si>
    <t>38623000</t>
  </si>
  <si>
    <t>2 Засеймский сельсовет</t>
  </si>
  <si>
    <t>38623410</t>
  </si>
  <si>
    <t>Куськинский сельсовет</t>
  </si>
  <si>
    <t>38623419</t>
  </si>
  <si>
    <t>Мантуровский сельсовет</t>
  </si>
  <si>
    <t>38623422</t>
  </si>
  <si>
    <t>Останинский сельсовет</t>
  </si>
  <si>
    <t>38623426</t>
  </si>
  <si>
    <t>Репецкий сельсовет</t>
  </si>
  <si>
    <t>38623436</t>
  </si>
  <si>
    <t>Сеймский сельсовет</t>
  </si>
  <si>
    <t>38623441</t>
  </si>
  <si>
    <t>Ястребовский сельсовет</t>
  </si>
  <si>
    <t>38623460</t>
  </si>
  <si>
    <t>Медвенский муниципальный район</t>
  </si>
  <si>
    <t>38624000</t>
  </si>
  <si>
    <t>Амосовский сельсовет</t>
  </si>
  <si>
    <t>38624404</t>
  </si>
  <si>
    <t>Высокский сельсовет</t>
  </si>
  <si>
    <t>38624408</t>
  </si>
  <si>
    <t>Вышнереутчанский сельсовет</t>
  </si>
  <si>
    <t>38624416</t>
  </si>
  <si>
    <t>Гостомлянский сельсовет</t>
  </si>
  <si>
    <t>38624420</t>
  </si>
  <si>
    <t>Китаевский сельсовет</t>
  </si>
  <si>
    <t>38624424</t>
  </si>
  <si>
    <t>Нижнереутчанский сельсовет</t>
  </si>
  <si>
    <t>38624436</t>
  </si>
  <si>
    <t>Паникинский сельсовет</t>
  </si>
  <si>
    <t>38624440</t>
  </si>
  <si>
    <t>Панинский сельсовет</t>
  </si>
  <si>
    <t>38624444</t>
  </si>
  <si>
    <t>Черемошнянский сельсовет</t>
  </si>
  <si>
    <t>38624456</t>
  </si>
  <si>
    <t>поселок Медвенка</t>
  </si>
  <si>
    <t>38624151</t>
  </si>
  <si>
    <t>Обоянский муниципальный район</t>
  </si>
  <si>
    <t>38626000</t>
  </si>
  <si>
    <t>Афанасьевский сельсовет</t>
  </si>
  <si>
    <t>38626404</t>
  </si>
  <si>
    <t>Бабинский сельсовет</t>
  </si>
  <si>
    <t>38626408</t>
  </si>
  <si>
    <t>Башкатовский сельсовет</t>
  </si>
  <si>
    <t>38626412</t>
  </si>
  <si>
    <t>Быкановский сельсовет</t>
  </si>
  <si>
    <t>38626420</t>
  </si>
  <si>
    <t>Гридасовский сельсовет</t>
  </si>
  <si>
    <t>38626424</t>
  </si>
  <si>
    <t>Зоринский сельсовет</t>
  </si>
  <si>
    <t>38626432</t>
  </si>
  <si>
    <t>Каменский сельсовет</t>
  </si>
  <si>
    <t>38626436</t>
  </si>
  <si>
    <t>Котельниковский сельсовет</t>
  </si>
  <si>
    <t>38626444</t>
  </si>
  <si>
    <t>Рудавский сельсовет</t>
  </si>
  <si>
    <t>38626456</t>
  </si>
  <si>
    <t>Рыбино-Будский сельсовет</t>
  </si>
  <si>
    <t>38626460</t>
  </si>
  <si>
    <t>Усланский сельсовет</t>
  </si>
  <si>
    <t>38626468</t>
  </si>
  <si>
    <t>Шевелевский сельсовет</t>
  </si>
  <si>
    <t>38626472</t>
  </si>
  <si>
    <t>город Обоянь</t>
  </si>
  <si>
    <t>38626101</t>
  </si>
  <si>
    <t>Октябрьский муниципальный район</t>
  </si>
  <si>
    <t>38628000</t>
  </si>
  <si>
    <t>Артюховский сельсовет</t>
  </si>
  <si>
    <t>38628404</t>
  </si>
  <si>
    <t>Большедолженковский сельсовет</t>
  </si>
  <si>
    <t>38628408</t>
  </si>
  <si>
    <t>Дьяконовский сельсовет</t>
  </si>
  <si>
    <t>38628412</t>
  </si>
  <si>
    <t>Катыринский сельсовет</t>
  </si>
  <si>
    <t>38628416</t>
  </si>
  <si>
    <t>Лобазовский сельсовет</t>
  </si>
  <si>
    <t>38628420</t>
  </si>
  <si>
    <t>38628424</t>
  </si>
  <si>
    <t>Плотавский сельсовет</t>
  </si>
  <si>
    <t>38628426</t>
  </si>
  <si>
    <t>Старковский сельсовет</t>
  </si>
  <si>
    <t>38628428</t>
  </si>
  <si>
    <t>Филипповский сельсовет</t>
  </si>
  <si>
    <t>38628432</t>
  </si>
  <si>
    <t>Черницынский сельсовет</t>
  </si>
  <si>
    <t>38628436</t>
  </si>
  <si>
    <t>поселок Прямицыно</t>
  </si>
  <si>
    <t>38628151</t>
  </si>
  <si>
    <t>Поныровский муниципальный район</t>
  </si>
  <si>
    <t>38630000</t>
  </si>
  <si>
    <t>1-й Поныровский сельсовет</t>
  </si>
  <si>
    <t>38630436</t>
  </si>
  <si>
    <t>2-й Поныровский сельсовет</t>
  </si>
  <si>
    <t>38630440</t>
  </si>
  <si>
    <t>Верхне-Смородинский сельсовет</t>
  </si>
  <si>
    <t>38630416</t>
  </si>
  <si>
    <t>Возовский сельсовет</t>
  </si>
  <si>
    <t>38630418</t>
  </si>
  <si>
    <t>Горяйновский сельсовет</t>
  </si>
  <si>
    <t>38630419</t>
  </si>
  <si>
    <t>Ольховатский сельсовет</t>
  </si>
  <si>
    <t>38630428</t>
  </si>
  <si>
    <t>Первомайский сельсовет</t>
  </si>
  <si>
    <t>38630432</t>
  </si>
  <si>
    <t>поселок Поныри</t>
  </si>
  <si>
    <t>38630151</t>
  </si>
  <si>
    <t>Пристенский муниципальный район</t>
  </si>
  <si>
    <t>38632000</t>
  </si>
  <si>
    <t>Бобрышевский сельсовет</t>
  </si>
  <si>
    <t>38632404</t>
  </si>
  <si>
    <t>38632428</t>
  </si>
  <si>
    <t>Нагольненский сельсовет</t>
  </si>
  <si>
    <t>38632432</t>
  </si>
  <si>
    <t>Пристенский сельсовет</t>
  </si>
  <si>
    <t>38632444</t>
  </si>
  <si>
    <t>Сазановский сельсовет</t>
  </si>
  <si>
    <t>38632460</t>
  </si>
  <si>
    <t>Среднеольшанский сельсовет</t>
  </si>
  <si>
    <t>38632464</t>
  </si>
  <si>
    <t>Черновецкий сельсовет</t>
  </si>
  <si>
    <t>38632473</t>
  </si>
  <si>
    <t>Ярыгинский сельсовет</t>
  </si>
  <si>
    <t>38632480</t>
  </si>
  <si>
    <t>поселок Кировский</t>
  </si>
  <si>
    <t>38632152</t>
  </si>
  <si>
    <t>поселок Пристень</t>
  </si>
  <si>
    <t>38632151</t>
  </si>
  <si>
    <t>Рыльский муниципальный район</t>
  </si>
  <si>
    <t>38634000</t>
  </si>
  <si>
    <t>Березниковский сельсовет</t>
  </si>
  <si>
    <t>38634412</t>
  </si>
  <si>
    <t>Дуровский сельсовет</t>
  </si>
  <si>
    <t>38634432</t>
  </si>
  <si>
    <t>Ивановский сельсовет</t>
  </si>
  <si>
    <t>38634436</t>
  </si>
  <si>
    <t>Козинский сельсовет</t>
  </si>
  <si>
    <t>38634443</t>
  </si>
  <si>
    <t>Крупецкий сельсовет</t>
  </si>
  <si>
    <t>38634448</t>
  </si>
  <si>
    <t>Малогнеушевский сельсовет</t>
  </si>
  <si>
    <t>38634460</t>
  </si>
  <si>
    <t>38634464</t>
  </si>
  <si>
    <t>Некрасовский сельсовет</t>
  </si>
  <si>
    <t>38634468</t>
  </si>
  <si>
    <t>Нехаевский сельсовет</t>
  </si>
  <si>
    <t>38634472</t>
  </si>
  <si>
    <t>Никольниковский сельсовет</t>
  </si>
  <si>
    <t>38634476</t>
  </si>
  <si>
    <t>Октябрьский сельсовет</t>
  </si>
  <si>
    <t>38634484</t>
  </si>
  <si>
    <t>Пригородненский сельсовет</t>
  </si>
  <si>
    <t>38634488</t>
  </si>
  <si>
    <t>38634492</t>
  </si>
  <si>
    <t>Щекинский сельсовет</t>
  </si>
  <si>
    <t>38634496</t>
  </si>
  <si>
    <t>город Рыльск</t>
  </si>
  <si>
    <t>38634101</t>
  </si>
  <si>
    <t>Советский муниципальный район</t>
  </si>
  <si>
    <t>38636000</t>
  </si>
  <si>
    <t>Александровский сельсовет</t>
  </si>
  <si>
    <t>38636404</t>
  </si>
  <si>
    <t>Верхнерагозецкий сельсовет</t>
  </si>
  <si>
    <t>38636412</t>
  </si>
  <si>
    <t>Волжанский сельсовет</t>
  </si>
  <si>
    <t>38636416</t>
  </si>
  <si>
    <t>38636424</t>
  </si>
  <si>
    <t>Ледовский сельсовет</t>
  </si>
  <si>
    <t>38636432</t>
  </si>
  <si>
    <t>38636434</t>
  </si>
  <si>
    <t>Мансуровский сельсовет</t>
  </si>
  <si>
    <t>38636436</t>
  </si>
  <si>
    <t>Михайлоанненский сельсовет</t>
  </si>
  <si>
    <t>38636440</t>
  </si>
  <si>
    <t>Нижнеграйворонский сельсовет</t>
  </si>
  <si>
    <t>38636448</t>
  </si>
  <si>
    <t>Советский сельсовет</t>
  </si>
  <si>
    <t>38636464</t>
  </si>
  <si>
    <t>поселок Кшенский</t>
  </si>
  <si>
    <t>38636151</t>
  </si>
  <si>
    <t>Солнцевский муниципальный район</t>
  </si>
  <si>
    <t>38638000</t>
  </si>
  <si>
    <t>Бунинский сельсовет</t>
  </si>
  <si>
    <t>38638408</t>
  </si>
  <si>
    <t>Зуевский сельсовет</t>
  </si>
  <si>
    <t>38638428</t>
  </si>
  <si>
    <t>38638432</t>
  </si>
  <si>
    <t>Старолещинский сельсовет</t>
  </si>
  <si>
    <t>38638448</t>
  </si>
  <si>
    <t>Субботинский сельсовет</t>
  </si>
  <si>
    <t>38638452</t>
  </si>
  <si>
    <t>38638460</t>
  </si>
  <si>
    <t>поселок Солнцево</t>
  </si>
  <si>
    <t>38638151</t>
  </si>
  <si>
    <t>Суджанский муниципальный район</t>
  </si>
  <si>
    <t>38640000</t>
  </si>
  <si>
    <t>Борковский сельсовет</t>
  </si>
  <si>
    <t>38640410</t>
  </si>
  <si>
    <t>Воробжанский сельсовет</t>
  </si>
  <si>
    <t>38640415</t>
  </si>
  <si>
    <t>Гончаровский сельсовет</t>
  </si>
  <si>
    <t>38640421</t>
  </si>
  <si>
    <t>Гуевский сельсовет</t>
  </si>
  <si>
    <t>38640424</t>
  </si>
  <si>
    <t>Замостянский сельсовет</t>
  </si>
  <si>
    <t>38640430</t>
  </si>
  <si>
    <t>Заолешенский сельсовет</t>
  </si>
  <si>
    <t>38640433</t>
  </si>
  <si>
    <t>Казачелокнянский сельсовет</t>
  </si>
  <si>
    <t>38640438</t>
  </si>
  <si>
    <t>Малолокнянский сельсовет</t>
  </si>
  <si>
    <t>38640450</t>
  </si>
  <si>
    <t>Мартыновский сельсовет</t>
  </si>
  <si>
    <t>38640453</t>
  </si>
  <si>
    <t>Махновский сельсовет</t>
  </si>
  <si>
    <t>38640456</t>
  </si>
  <si>
    <t>Новоивановский сельсовет</t>
  </si>
  <si>
    <t>38640463</t>
  </si>
  <si>
    <t>Плеховский сельсовет</t>
  </si>
  <si>
    <t>38640466</t>
  </si>
  <si>
    <t>Погребской сельсовет</t>
  </si>
  <si>
    <t>38640469</t>
  </si>
  <si>
    <t>Пореченский сельсовет</t>
  </si>
  <si>
    <t>38640472</t>
  </si>
  <si>
    <t>Свердликовский сельсовет</t>
  </si>
  <si>
    <t>38640474</t>
  </si>
  <si>
    <t>Уланковский сельсовет</t>
  </si>
  <si>
    <t>38640480</t>
  </si>
  <si>
    <t>город Суджа</t>
  </si>
  <si>
    <t>38640101</t>
  </si>
  <si>
    <t>Тимский муниципальный район</t>
  </si>
  <si>
    <t>38642000</t>
  </si>
  <si>
    <t>Барковский сельсовет</t>
  </si>
  <si>
    <t>38642401</t>
  </si>
  <si>
    <t>Быстрецкий сельсовет</t>
  </si>
  <si>
    <t>38642402</t>
  </si>
  <si>
    <t>Выгорновский сельсовет</t>
  </si>
  <si>
    <t>38642404</t>
  </si>
  <si>
    <t>38642432</t>
  </si>
  <si>
    <t>Погоженский сельсовет</t>
  </si>
  <si>
    <t>38642444</t>
  </si>
  <si>
    <t>Становский сельсовет</t>
  </si>
  <si>
    <t>38642468</t>
  </si>
  <si>
    <t>Тимский сельсовет</t>
  </si>
  <si>
    <t>38642472</t>
  </si>
  <si>
    <t>38642476</t>
  </si>
  <si>
    <t>поселок Тим</t>
  </si>
  <si>
    <t>38642151</t>
  </si>
  <si>
    <t>Фатежский муниципальный район</t>
  </si>
  <si>
    <t>38644000</t>
  </si>
  <si>
    <t>Банинский сельсовет</t>
  </si>
  <si>
    <t>38644402</t>
  </si>
  <si>
    <t>Большеанненковский сельсовет</t>
  </si>
  <si>
    <t>38644408</t>
  </si>
  <si>
    <t>Большежировский сельсовет</t>
  </si>
  <si>
    <t>38644412</t>
  </si>
  <si>
    <t>Верхнелюбажский сельсовет</t>
  </si>
  <si>
    <t>38644416</t>
  </si>
  <si>
    <t>Верхнехотемльский сельсовет</t>
  </si>
  <si>
    <t>38644420</t>
  </si>
  <si>
    <t>Глебовский сельсовет</t>
  </si>
  <si>
    <t>38644424</t>
  </si>
  <si>
    <t>Миленинский сельсовет</t>
  </si>
  <si>
    <t>38644444</t>
  </si>
  <si>
    <t>Молотычевский сельсовет</t>
  </si>
  <si>
    <t>38644448</t>
  </si>
  <si>
    <t>Русановский сельсовет</t>
  </si>
  <si>
    <t>38644464</t>
  </si>
  <si>
    <t>38644468</t>
  </si>
  <si>
    <t>город Фатеж</t>
  </si>
  <si>
    <t>38644101</t>
  </si>
  <si>
    <t>Хомутовский муниципальный район</t>
  </si>
  <si>
    <t>38646000</t>
  </si>
  <si>
    <t>Гламаздинский сельсовет</t>
  </si>
  <si>
    <t>38646412</t>
  </si>
  <si>
    <t>Дубовицкий сельсовет</t>
  </si>
  <si>
    <t>38646416</t>
  </si>
  <si>
    <t>Калиновский сельсовет</t>
  </si>
  <si>
    <t>38646420</t>
  </si>
  <si>
    <t>Ольховский сельсовет</t>
  </si>
  <si>
    <t>38646448</t>
  </si>
  <si>
    <t>Петровский сельсовет</t>
  </si>
  <si>
    <t>38646452</t>
  </si>
  <si>
    <t>Романовский сельсовет</t>
  </si>
  <si>
    <t>38646464</t>
  </si>
  <si>
    <t>Сальновский сельсовет</t>
  </si>
  <si>
    <t>38646468</t>
  </si>
  <si>
    <t>Сковородневский сельсовет</t>
  </si>
  <si>
    <t>38646472</t>
  </si>
  <si>
    <t>поселок Хомутовка</t>
  </si>
  <si>
    <t>38646151</t>
  </si>
  <si>
    <t>Черемисиновский муниципальный район</t>
  </si>
  <si>
    <t>38648000</t>
  </si>
  <si>
    <t>Краснополянский сельсовет</t>
  </si>
  <si>
    <t>38648406</t>
  </si>
  <si>
    <t>38648412</t>
  </si>
  <si>
    <t>Ниженский сельсовет</t>
  </si>
  <si>
    <t>38648416</t>
  </si>
  <si>
    <t>38648427</t>
  </si>
  <si>
    <t>Покровский сельсовет</t>
  </si>
  <si>
    <t>38648428</t>
  </si>
  <si>
    <t>38648432</t>
  </si>
  <si>
    <t>Стакановский сельсовет</t>
  </si>
  <si>
    <t>38648436</t>
  </si>
  <si>
    <t>Удеревский сельсовет</t>
  </si>
  <si>
    <t>38648444</t>
  </si>
  <si>
    <t>поселок Черемисиново</t>
  </si>
  <si>
    <t>38648151</t>
  </si>
  <si>
    <t>Щигровский муниципальный район</t>
  </si>
  <si>
    <t>38650000</t>
  </si>
  <si>
    <t>Большезмеинский сельсовет</t>
  </si>
  <si>
    <t>38650402</t>
  </si>
  <si>
    <t>38650448</t>
  </si>
  <si>
    <t>Вышнеольховатский сельсовет</t>
  </si>
  <si>
    <t>38650404</t>
  </si>
  <si>
    <t>Вязовский сельсовет</t>
  </si>
  <si>
    <t>38650408</t>
  </si>
  <si>
    <t>Защитенский сельсовет</t>
  </si>
  <si>
    <t>38650412</t>
  </si>
  <si>
    <t>38650416</t>
  </si>
  <si>
    <t>Касиновский сельсовет</t>
  </si>
  <si>
    <t>38650418</t>
  </si>
  <si>
    <t>Косоржанский сельсовет</t>
  </si>
  <si>
    <t>38650420</t>
  </si>
  <si>
    <t>Кривцовский сельсовет</t>
  </si>
  <si>
    <t>38650424</t>
  </si>
  <si>
    <t>Крутовский сельсовет</t>
  </si>
  <si>
    <t>38650428</t>
  </si>
  <si>
    <t>Мелехинский сельсовет</t>
  </si>
  <si>
    <t>38650432</t>
  </si>
  <si>
    <t>38650436</t>
  </si>
  <si>
    <t>Озерский сельсовет</t>
  </si>
  <si>
    <t>38650438</t>
  </si>
  <si>
    <t>Охочевский сельсовет</t>
  </si>
  <si>
    <t>38650440</t>
  </si>
  <si>
    <t>38650444</t>
  </si>
  <si>
    <t>Теребужский сельсовет</t>
  </si>
  <si>
    <t>38650452</t>
  </si>
  <si>
    <t>Титовский сельсовет</t>
  </si>
  <si>
    <t>38650456</t>
  </si>
  <si>
    <t>Троицкокраснянский сельсовет</t>
  </si>
  <si>
    <t>38650460</t>
  </si>
  <si>
    <t>город Железногорск</t>
  </si>
  <si>
    <t>38705000</t>
  </si>
  <si>
    <t>город Курск</t>
  </si>
  <si>
    <t>38701000</t>
  </si>
  <si>
    <t>город Курчатов</t>
  </si>
  <si>
    <t>38708000</t>
  </si>
  <si>
    <t>город Льгов</t>
  </si>
  <si>
    <t>38710000</t>
  </si>
  <si>
    <t>город Щигры</t>
  </si>
  <si>
    <t>38715000</t>
  </si>
  <si>
    <t>МО_ОКТМО</t>
  </si>
  <si>
    <t>№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</si>
  <si>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</si>
  <si>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</si>
  <si>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</si>
  <si>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</si>
  <si>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</si>
  <si>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</si>
  <si>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</si>
  <si>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</si>
  <si>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</si>
  <si>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</si>
  <si>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https://portal.eias.ru/Portal/DownloadPage.aspx?type=12&amp;guid=????????-????-????-????-????????????</t>
  </si>
  <si>
    <t>ALL</t>
  </si>
  <si>
    <t>https://eias.fstrf.ru/disclo/get_file?p_guid=????????-????-????-????-????????????</t>
  </si>
  <si>
    <t>01.01.2020</t>
  </si>
  <si>
    <t>01.01.2019</t>
  </si>
  <si>
    <t>31.12.2023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</si>
  <si>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</si>
  <si>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</si>
  <si>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</si>
  <si>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</si>
  <si>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</si>
  <si>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</si>
  <si>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</si>
  <si>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</si>
  <si>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2594</t>
  </si>
  <si>
    <t>463201001</t>
  </si>
  <si>
    <t>26506537</t>
  </si>
  <si>
    <t>АО "Концерн Росэнергоатом" (филиал "Курская атомная станция")</t>
  </si>
  <si>
    <t>7721632827</t>
  </si>
  <si>
    <t>463443001</t>
  </si>
  <si>
    <t>31226876</t>
  </si>
  <si>
    <t>АО "Курская строительная компания "Новый курс"</t>
  </si>
  <si>
    <t>4629043694</t>
  </si>
  <si>
    <t>02-08-2018 00:00:00</t>
  </si>
  <si>
    <t>26838066</t>
  </si>
  <si>
    <t>АО "РЭУ"</t>
  </si>
  <si>
    <t>7714783092</t>
  </si>
  <si>
    <t>26357430</t>
  </si>
  <si>
    <t>АО "Сахарный комбинат Льговский"</t>
  </si>
  <si>
    <t>4613005502</t>
  </si>
  <si>
    <t>461301001</t>
  </si>
  <si>
    <t>28160056</t>
  </si>
  <si>
    <t>АО "ТЭСК"</t>
  </si>
  <si>
    <t>4632121159</t>
  </si>
  <si>
    <t>27653101</t>
  </si>
  <si>
    <t>АУ КО "Редакция газеты "Беловские Зори"</t>
  </si>
  <si>
    <t>4601003540</t>
  </si>
  <si>
    <t>460101001</t>
  </si>
  <si>
    <t>26521231</t>
  </si>
  <si>
    <t>Белгородский территориальный участок Юго-Восточной дирекции по тепловодоснабжению - структурного подразделения Центральной дирекции по тепловодоснабжению - филиала ОАО "РЖД"</t>
  </si>
  <si>
    <t>7708503727</t>
  </si>
  <si>
    <t>312345029</t>
  </si>
  <si>
    <t>26373212</t>
  </si>
  <si>
    <t>ГУПКО "Курскоблжилкомхоз"</t>
  </si>
  <si>
    <t>4632024035</t>
  </si>
  <si>
    <t>30876295</t>
  </si>
  <si>
    <t>4630001280</t>
  </si>
  <si>
    <t>26357437</t>
  </si>
  <si>
    <t>ЗАО "Рыльский хлебозавод"</t>
  </si>
  <si>
    <t>4620002277</t>
  </si>
  <si>
    <t>462001001</t>
  </si>
  <si>
    <t>30845056</t>
  </si>
  <si>
    <t>ИП Харитонов Дмитрий Витальевич</t>
  </si>
  <si>
    <t>463224709849</t>
  </si>
  <si>
    <t>отсутствует</t>
  </si>
  <si>
    <t>30941921</t>
  </si>
  <si>
    <t>Курский завод "Маяк" - филиал АО "Нижегородское научно-производственное объединение имени М.В.Фрунзе"</t>
  </si>
  <si>
    <t>5261077695</t>
  </si>
  <si>
    <t>463243001</t>
  </si>
  <si>
    <t>12-07-2017 00:00:00</t>
  </si>
  <si>
    <t>30843089</t>
  </si>
  <si>
    <t>МКУ "Управление обеспечения деятельности органов местного самоуправления"</t>
  </si>
  <si>
    <t>4622005001</t>
  </si>
  <si>
    <t>462201001</t>
  </si>
  <si>
    <t>01-10-2016 00:00:00</t>
  </si>
  <si>
    <t>28119766</t>
  </si>
  <si>
    <t>МУП "Большесолдатское ЖКХ"</t>
  </si>
  <si>
    <t>4602000012</t>
  </si>
  <si>
    <t>460201001</t>
  </si>
  <si>
    <t>26357464</t>
  </si>
  <si>
    <t>МУП "Городские тепловые сети" МО  "город Курчатов"</t>
  </si>
  <si>
    <t>4634002573</t>
  </si>
  <si>
    <t>463401001</t>
  </si>
  <si>
    <t>26357452</t>
  </si>
  <si>
    <t>МУП "Гортеплосеть"</t>
  </si>
  <si>
    <t>4632000330</t>
  </si>
  <si>
    <t>26357458</t>
  </si>
  <si>
    <t>МУП "Гортеплосеть" города Железногорска</t>
  </si>
  <si>
    <t>4633002394</t>
  </si>
  <si>
    <t>463301001</t>
  </si>
  <si>
    <t>26373218</t>
  </si>
  <si>
    <t>МУП "Иванинское ЖКХ"</t>
  </si>
  <si>
    <t>4634008455</t>
  </si>
  <si>
    <t>28829517</t>
  </si>
  <si>
    <t>МУП "Кшенское" поселка Кшенский</t>
  </si>
  <si>
    <t>4621009099</t>
  </si>
  <si>
    <t>462101001</t>
  </si>
  <si>
    <t>28967472</t>
  </si>
  <si>
    <t>МУП "Районное коммунальное хозяйство"</t>
  </si>
  <si>
    <t>4633037132</t>
  </si>
  <si>
    <t>461001001</t>
  </si>
  <si>
    <t>30370939</t>
  </si>
  <si>
    <t>МУП ЖКХ "Комфорт" МО "Полянский сельсовет</t>
  </si>
  <si>
    <t>4611007247</t>
  </si>
  <si>
    <t>461101001</t>
  </si>
  <si>
    <t>11-01-2010 00:00:00</t>
  </si>
  <si>
    <t>30370891</t>
  </si>
  <si>
    <t>МУП ЖКХ "Лазурное"</t>
  </si>
  <si>
    <t>4611007409</t>
  </si>
  <si>
    <t>08-07-2015 00:00:00</t>
  </si>
  <si>
    <t>26373163</t>
  </si>
  <si>
    <t>МУП ЖКХ "Лебяжье"</t>
  </si>
  <si>
    <t>4611007568</t>
  </si>
  <si>
    <t>28975327</t>
  </si>
  <si>
    <t>МУП ЖКХ "Родник"</t>
  </si>
  <si>
    <t>4611013586</t>
  </si>
  <si>
    <t>26357443</t>
  </si>
  <si>
    <t>МУП КЭТС г.Суджа</t>
  </si>
  <si>
    <t>4623002116</t>
  </si>
  <si>
    <t>462301001</t>
  </si>
  <si>
    <t>26357449</t>
  </si>
  <si>
    <t>ОАО "Геомаш" города Щигры</t>
  </si>
  <si>
    <t>4628000962</t>
  </si>
  <si>
    <t>462801001</t>
  </si>
  <si>
    <t>26319324</t>
  </si>
  <si>
    <t>ОАО "Курскрезинотехника"</t>
  </si>
  <si>
    <t>4632001454</t>
  </si>
  <si>
    <t>463250001</t>
  </si>
  <si>
    <t>26520355</t>
  </si>
  <si>
    <t>463201002</t>
  </si>
  <si>
    <t>26597746</t>
  </si>
  <si>
    <t>ОАО "Технотекс"</t>
  </si>
  <si>
    <t>4631000955</t>
  </si>
  <si>
    <t>28451724</t>
  </si>
  <si>
    <t>ОАО "Управляющая компания Курского района"</t>
  </si>
  <si>
    <t>4611008674</t>
  </si>
  <si>
    <t>28153332</t>
  </si>
  <si>
    <t>ОАО "Электроагрегат"</t>
  </si>
  <si>
    <t>4631005223</t>
  </si>
  <si>
    <t>26357455</t>
  </si>
  <si>
    <t>ОГУП "КЖЭП"</t>
  </si>
  <si>
    <t>4632060509</t>
  </si>
  <si>
    <t>28008001</t>
  </si>
  <si>
    <t>ООО  "Афродита"</t>
  </si>
  <si>
    <t>4633023436</t>
  </si>
  <si>
    <t>30958906</t>
  </si>
  <si>
    <t>ООО "АГРУПП"</t>
  </si>
  <si>
    <t>4603001234</t>
  </si>
  <si>
    <t>460301001</t>
  </si>
  <si>
    <t>31206294</t>
  </si>
  <si>
    <t>ООО "Агропроект"</t>
  </si>
  <si>
    <t>3666120176</t>
  </si>
  <si>
    <t>366601001</t>
  </si>
  <si>
    <t>10-10-2018 00:00:00</t>
  </si>
  <si>
    <t>31157877</t>
  </si>
  <si>
    <t>ООО "ВодоСервис"</t>
  </si>
  <si>
    <t>4633039637</t>
  </si>
  <si>
    <t>26357459</t>
  </si>
  <si>
    <t>ООО "ГОТЭК-ЦПУ"</t>
  </si>
  <si>
    <t>4633016372</t>
  </si>
  <si>
    <t>26356874</t>
  </si>
  <si>
    <t>ООО "Газспецресурс" поселок им.М.Жукова</t>
  </si>
  <si>
    <t>4632063370</t>
  </si>
  <si>
    <t>28535128</t>
  </si>
  <si>
    <t>ООО "ЖКУ"</t>
  </si>
  <si>
    <t>4620014280</t>
  </si>
  <si>
    <t>26599373</t>
  </si>
  <si>
    <t>ООО "ЖКХ с. Мантурово"</t>
  </si>
  <si>
    <t>4614004050</t>
  </si>
  <si>
    <t>461401001</t>
  </si>
  <si>
    <t>28080260</t>
  </si>
  <si>
    <t>ООО "Железногорская МСО"</t>
  </si>
  <si>
    <t>4633011913</t>
  </si>
  <si>
    <t>27712056</t>
  </si>
  <si>
    <t>ООО "Жилищник"</t>
  </si>
  <si>
    <t>4603008769</t>
  </si>
  <si>
    <t>24-11-2011 00:00:00</t>
  </si>
  <si>
    <t>30918958</t>
  </si>
  <si>
    <t>ООО "Жилсервис ЗЖБИ-3"</t>
  </si>
  <si>
    <t>4633039010</t>
  </si>
  <si>
    <t>05-04-2017 00:00:00</t>
  </si>
  <si>
    <t>26357466</t>
  </si>
  <si>
    <t>ООО "Жилсервис" поселка имени К. Либкнехта</t>
  </si>
  <si>
    <t>4634009770</t>
  </si>
  <si>
    <t>26357446</t>
  </si>
  <si>
    <t>ООО "КТС с. Калиновка"</t>
  </si>
  <si>
    <t>4626003929</t>
  </si>
  <si>
    <t>462601001</t>
  </si>
  <si>
    <t>27159575</t>
  </si>
  <si>
    <t>ООО "Коммунальная служба + " С. Михайловка</t>
  </si>
  <si>
    <t>4633033219</t>
  </si>
  <si>
    <t>26357416</t>
  </si>
  <si>
    <t>ООО "Коммунальная служба"</t>
  </si>
  <si>
    <t>4633020629</t>
  </si>
  <si>
    <t>28257640</t>
  </si>
  <si>
    <t>ООО "Коммунальщик"</t>
  </si>
  <si>
    <t>4633019359</t>
  </si>
  <si>
    <t>26590783</t>
  </si>
  <si>
    <t>4633023901</t>
  </si>
  <si>
    <t>26357432</t>
  </si>
  <si>
    <t>ООО "Коммунальщик" п. Прямицино</t>
  </si>
  <si>
    <t>4617004147</t>
  </si>
  <si>
    <t>461701001</t>
  </si>
  <si>
    <t>27549510</t>
  </si>
  <si>
    <t>ООО "Комфорт" г. Железногорск</t>
  </si>
  <si>
    <t>4633022993</t>
  </si>
  <si>
    <t>28006067</t>
  </si>
  <si>
    <t>ООО "Курская ТСК"</t>
  </si>
  <si>
    <t>4632168044</t>
  </si>
  <si>
    <t>26357454</t>
  </si>
  <si>
    <t>ООО "Курские Внешние Коммунальные сети"</t>
  </si>
  <si>
    <t>4632033706</t>
  </si>
  <si>
    <t>30852158</t>
  </si>
  <si>
    <t>ООО "Курскоблтеплосеть"</t>
  </si>
  <si>
    <t>4632185184</t>
  </si>
  <si>
    <t>26373215</t>
  </si>
  <si>
    <t>ООО "Новоандросовское ЖКХ"</t>
  </si>
  <si>
    <t>4633019609</t>
  </si>
  <si>
    <t>26519453</t>
  </si>
  <si>
    <t>ООО "Обоянские Коммунальные Тепловые Сети"</t>
  </si>
  <si>
    <t>4616008283</t>
  </si>
  <si>
    <t>461601001</t>
  </si>
  <si>
    <t>31209848</t>
  </si>
  <si>
    <t>ООО "ПРОМ-ЭНЕРГО-СЕРВИС"</t>
  </si>
  <si>
    <t>4620014875</t>
  </si>
  <si>
    <t>23-10-2018 00:00:00</t>
  </si>
  <si>
    <t>28005317</t>
  </si>
  <si>
    <t>ООО "Партнер"</t>
  </si>
  <si>
    <t>4611011959</t>
  </si>
  <si>
    <t>28262863</t>
  </si>
  <si>
    <t>ООО "Санаторий "Моква"</t>
  </si>
  <si>
    <t>4611004126</t>
  </si>
  <si>
    <t>26357417</t>
  </si>
  <si>
    <t>ООО "Свободинский электромеханический завод"</t>
  </si>
  <si>
    <t>4607000231</t>
  </si>
  <si>
    <t>460701001</t>
  </si>
  <si>
    <t>30949176</t>
  </si>
  <si>
    <t>ООО "Сети МС"</t>
  </si>
  <si>
    <t>4607006392</t>
  </si>
  <si>
    <t>05-12-2016 00:00:00</t>
  </si>
  <si>
    <t>26373203</t>
  </si>
  <si>
    <t>ООО "Солнцевское ЖКХ"</t>
  </si>
  <si>
    <t>4622004495</t>
  </si>
  <si>
    <t>26357461</t>
  </si>
  <si>
    <t>ООО "Студенокская коммунальная служба"</t>
  </si>
  <si>
    <t>4633022023</t>
  </si>
  <si>
    <t>26520250</t>
  </si>
  <si>
    <t>ООО "Тепло Плюс"</t>
  </si>
  <si>
    <t>4610007068</t>
  </si>
  <si>
    <t>30363198</t>
  </si>
  <si>
    <t>ООО "Теплогенерирующая компания "Регион"</t>
  </si>
  <si>
    <t>4632207448</t>
  </si>
  <si>
    <t>09-10-2015 00:00:00</t>
  </si>
  <si>
    <t>26357456</t>
  </si>
  <si>
    <t>ООО "Теплогенерирующая компания"</t>
  </si>
  <si>
    <t>4632068226</t>
  </si>
  <si>
    <t>26806402</t>
  </si>
  <si>
    <t>ООО "Теткинское МУП ЖКХ"</t>
  </si>
  <si>
    <t>4603005599</t>
  </si>
  <si>
    <t>26373188</t>
  </si>
  <si>
    <t>ООО "УниверсалСтройСервис"</t>
  </si>
  <si>
    <t>4619004209</t>
  </si>
  <si>
    <t>461901001</t>
  </si>
  <si>
    <t>27469876</t>
  </si>
  <si>
    <t>ООО "Управляющая компания "Жилфонд"</t>
  </si>
  <si>
    <t>4632119512</t>
  </si>
  <si>
    <t>26357444</t>
  </si>
  <si>
    <t>ООО "Фатежские КЭТС"</t>
  </si>
  <si>
    <t>4625004944</t>
  </si>
  <si>
    <t>462501001</t>
  </si>
  <si>
    <t>28010640</t>
  </si>
  <si>
    <t>ООО "Хомутовские КТС"</t>
  </si>
  <si>
    <t>4626006207</t>
  </si>
  <si>
    <t>28037290</t>
  </si>
  <si>
    <t>ООО "ЭКАС-строймонтаж"</t>
  </si>
  <si>
    <t>4632064101</t>
  </si>
  <si>
    <t>26319322</t>
  </si>
  <si>
    <t>ООО "Энерго-Сервис"</t>
  </si>
  <si>
    <t>4632032678</t>
  </si>
  <si>
    <t>27845262</t>
  </si>
  <si>
    <t>ООО "Южная генерирующая компания"</t>
  </si>
  <si>
    <t>4632077904</t>
  </si>
  <si>
    <t>26520836</t>
  </si>
  <si>
    <t>ООО «НИАГАРА+»</t>
  </si>
  <si>
    <t>4607005286</t>
  </si>
  <si>
    <t>26520846</t>
  </si>
  <si>
    <t>ООО «Стройсантехналадка»</t>
  </si>
  <si>
    <t>4632064013</t>
  </si>
  <si>
    <t>27549574</t>
  </si>
  <si>
    <t>ООО Управляющая компания "Айсберг +"</t>
  </si>
  <si>
    <t>4608005722</t>
  </si>
  <si>
    <t>460801001</t>
  </si>
  <si>
    <t>26357433</t>
  </si>
  <si>
    <t>ООО"Теплосети п.Поныри"</t>
  </si>
  <si>
    <t>4618003724</t>
  </si>
  <si>
    <t>461801001</t>
  </si>
  <si>
    <t>30366049</t>
  </si>
  <si>
    <t>ОП "Воронежское" АО "ГУ ЖКХ"</t>
  </si>
  <si>
    <t>5116000922</t>
  </si>
  <si>
    <t>366445001</t>
  </si>
  <si>
    <t>21-10-2015 00:00:00</t>
  </si>
  <si>
    <t>26526453</t>
  </si>
  <si>
    <t>ПАО "Квадра" (по месту нахождения филиала ПАО "Квадра" - "Белгородская генерация" в г. Белгороде)</t>
  </si>
  <si>
    <t>6829012680</t>
  </si>
  <si>
    <t>312343001</t>
  </si>
  <si>
    <t>26519767</t>
  </si>
  <si>
    <t>ПАО "Квадра" (филиал "Курская генерация")</t>
  </si>
  <si>
    <t>28084551</t>
  </si>
  <si>
    <t>ПАО "Квадра" (филиал "Южная генерация")</t>
  </si>
  <si>
    <t>463201000</t>
  </si>
  <si>
    <t>26357457</t>
  </si>
  <si>
    <t>ПАО "Михайловский ГОК"</t>
  </si>
  <si>
    <t>4633001577</t>
  </si>
  <si>
    <t>26519455</t>
  </si>
  <si>
    <t>Рыльский авиационный технический колледж - филиал ФГОУВПО "Московский государственный технический университет гражданской авиации "</t>
  </si>
  <si>
    <t>7712029250</t>
  </si>
  <si>
    <t>26373189</t>
  </si>
  <si>
    <t>ФГБУ "Санаторий Марьино"</t>
  </si>
  <si>
    <t>4620001192</t>
  </si>
  <si>
    <t>31044258</t>
  </si>
  <si>
    <t>Филиал ОАО "РЖД" Юго-Восточная железная дорога, Юго-Восточная дирекция по эксплуатации зданий и сооружений ЕЛЕЦКАЯ ДИСТАЦИЯ ГРАЖДАНСКИХ СООРУЖЕНИЙ</t>
  </si>
  <si>
    <t>481245040</t>
  </si>
  <si>
    <t>27135237</t>
  </si>
  <si>
    <t>Филиал ОАО "РЭУ" "Курский"</t>
  </si>
  <si>
    <t>28458571</t>
  </si>
  <si>
    <t>Филиал ООО "Курск-молоко"-"Рыльский сыродел"</t>
  </si>
  <si>
    <t>4632173083</t>
  </si>
  <si>
    <t>30941480</t>
  </si>
  <si>
    <t>Филиал ФГБУ "ЦЖКУ" Минобороны России по ЗВО</t>
  </si>
  <si>
    <t>7729314745</t>
  </si>
  <si>
    <t>784243001</t>
  </si>
  <si>
    <t>WARM</t>
  </si>
  <si>
    <t>Комитет по тарифам и ценам Курской области</t>
  </si>
  <si>
    <t>23.11.2018</t>
  </si>
  <si>
    <t>Постановление №28</t>
  </si>
  <si>
    <t>Газета "Курск" №48 от 28.11.2018 г.</t>
  </si>
  <si>
    <t>305000, г.Курск, ул.Луначарского, 8</t>
  </si>
  <si>
    <t>(4712)39-99-11(36-91)</t>
  </si>
  <si>
    <t>О</t>
  </si>
  <si>
    <t>город Курск, город Курск (38701000);</t>
  </si>
  <si>
    <t>одноставочный, руб/Гкал</t>
  </si>
  <si>
    <t>30.06.2019</t>
  </si>
  <si>
    <t>01.07.2019</t>
  </si>
  <si>
    <t>31.12.2019</t>
  </si>
  <si>
    <t>30.06.2020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</si>
  <si>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</si>
  <si>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</si>
  <si>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</si>
  <si>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</si>
  <si>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</si>
  <si>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</si>
  <si>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</si>
  <si>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</si>
  <si>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</si>
  <si>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</si>
  <si>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01.01.2023</t>
  </si>
  <si>
    <t>30.06.2023</t>
  </si>
  <si>
    <t>01.07.2023</t>
  </si>
  <si>
    <t>Доступно обновление до версии 1.0.2</t>
  </si>
  <si>
    <t>Описание изменений: Версия 1.0.2
1. Корректировка значения группы потребителей "население" на "население и приравненные категории"
Версия 1.0.1
1. Исправление логики работы листа 'Перечень тарифов' в части добавления территорий для тарифа на теплоноситель.</t>
  </si>
  <si>
    <t>Размер файла обновления: 386560 байт</t>
  </si>
  <si>
    <t>Подготовка к обновлению...</t>
  </si>
  <si>
    <t>Сохранение файла резервной копии: D:\С диска D\С диска D\РЭК\Формы по стандартам раскрытия информации\Формы по стандартам раскрытия\FAS.JKH.OPEN.INFO.PRICE.WARM1.BKP..xlsb</t>
  </si>
  <si>
    <t>Резервная копия создана: D:\С диска D\С диска D\РЭК\Формы по стандартам раскрытия информации\Формы по стандартам раскрытия\FAS.JKH.OPEN.INFO.PRICE.WARM1.BKP..xlsb</t>
  </si>
  <si>
    <t>Создание книги для установки обновлений...</t>
  </si>
  <si>
    <t>Файл обновления загружен: D:\С диска D\С диска D\РЭК\Формы по стандартам раскрытия информации\Формы по стандартам раскрытия\UPDATE.FAS.JKH.OPEN.INFO.PRICE.WARM.TO.1.0.2.69.xls</t>
  </si>
  <si>
    <t>770401001</t>
  </si>
  <si>
    <t>31334806</t>
  </si>
  <si>
    <t>МУП "Глушковское ЖКХ"</t>
  </si>
  <si>
    <t>4603004186</t>
  </si>
  <si>
    <t>31-07-2019 00:00:00</t>
  </si>
  <si>
    <t>31326254</t>
  </si>
  <si>
    <t>ООО "СБМ"</t>
  </si>
  <si>
    <t>4632113278</t>
  </si>
  <si>
    <t>26-10-2009 00:00:00</t>
  </si>
  <si>
    <t>население и приравненные категории</t>
  </si>
  <si>
    <t>Обновление завершилось удачно! Шаблон FAS.JKH.OPEN.INFO.PRICE.WARM1.xlsb сохранен под именем 'FAS.JKH.OPEN.INFO.PRICE.WARM1(v1.0.2).xlsb'</t>
  </si>
  <si>
    <t>ведущий инженер по учету энергоресурсов</t>
  </si>
  <si>
    <t>АО "ККХП"</t>
  </si>
  <si>
    <t>12-01-2017 00:00:00</t>
  </si>
  <si>
    <t>31412878</t>
  </si>
  <si>
    <t>АО "Михайловский ГОК  им. А.В. Варичева"</t>
  </si>
  <si>
    <t>997550001</t>
  </si>
  <si>
    <t>20-03-2020 00:00:00</t>
  </si>
  <si>
    <t>Иванов Ярослав Владимирович</t>
  </si>
  <si>
    <t>31457162</t>
  </si>
  <si>
    <t>АО "ГАЗСПЕЦРЕСУРС"</t>
  </si>
  <si>
    <t>4611016308</t>
  </si>
  <si>
    <t>17-11-2020 00:00:00</t>
  </si>
  <si>
    <t>Брянский территориальный участок Московской дирекции по тепловодоснабжению – структурного подразделения Центральной дирекции по тепловодоснабжению – филиала ОАО «РЖД»</t>
  </si>
  <si>
    <t>10-07-2020 00:00:00</t>
  </si>
  <si>
    <t>31461777</t>
  </si>
  <si>
    <t>МУП "Теплосеть"</t>
  </si>
  <si>
    <t>4610006900</t>
  </si>
  <si>
    <t>15-05-2008 00:00:00</t>
  </si>
  <si>
    <t>31521250</t>
  </si>
  <si>
    <t>МУП "Хомутовское ЖКХ"</t>
  </si>
  <si>
    <t>4626006380</t>
  </si>
  <si>
    <t>19-10-2021 00:00:00</t>
  </si>
  <si>
    <t>07-05-2019 00:00:00</t>
  </si>
  <si>
    <t>14-11-2019 00:00:00</t>
  </si>
  <si>
    <t>463330100</t>
  </si>
  <si>
    <t>28-05-2019 00:00:00</t>
  </si>
  <si>
    <t>02-07-2019 00:00:00</t>
  </si>
  <si>
    <t>31477115</t>
  </si>
  <si>
    <t>ООО "Круиз - М"</t>
  </si>
  <si>
    <t>5034043900</t>
  </si>
  <si>
    <t>503401001</t>
  </si>
  <si>
    <t>17-04-2012 00:00:00</t>
  </si>
  <si>
    <t>22-01-2019 00:00:00</t>
  </si>
  <si>
    <t>08-04-2019 00:00:00</t>
  </si>
  <si>
    <t>18-10-2021 00:00:00</t>
  </si>
  <si>
    <t>Постановление №46</t>
  </si>
  <si>
    <t>Газета "Курская правда" №134(26808) от 09.11.2021</t>
  </si>
  <si>
    <t>Туравинина Анна Владимировна</t>
  </si>
  <si>
    <t>aturavinina@keaz.ru</t>
  </si>
  <si>
    <t>02.11.2021</t>
  </si>
  <si>
    <t>Изменен тариф на тепловую энергию  в периоде действия  01.01.2022 - 30.06.2022 размер составил 1881,61 руб (без НДС)</t>
  </si>
  <si>
    <t>Изменен тариф на тепловую энергию  в периоде действия  01.07.2022 - 31.12.2022 размер составил 2004,66руб (без НДС)</t>
  </si>
  <si>
    <t>17.11.2021 21:00:37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</si>
</sst>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000000"/>
    <numFmt numFmtId="168" formatCode="#,##0.0"/>
    <numFmt numFmtId="169" formatCode="#,##0.0000"/>
  </numFmts>
  <fonts count="108"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name val="Courier New"/>
      <family val="3"/>
      <charset val="204"/>
    </font>
    <font>
      <sz val="16"/>
      <name val="Tahoma"/>
      <family val="2"/>
      <charset val="204"/>
    </font>
    <font>
      <sz val="16"/>
      <color indexed="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color indexed="62"/>
      <name val="Tahoma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9"/>
      <name val="Tahoma"/>
      <family val="2"/>
      <charset val="204"/>
    </font>
    <font>
      <sz val="11"/>
      <name val="Webdings2"/>
      <charset val="204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9"/>
      <color indexed="62"/>
      <name val="Tahoma"/>
      <family val="2"/>
      <charset val="204"/>
    </font>
    <font>
      <sz val="11"/>
      <name val="Wingdings 2"/>
      <family val="1"/>
      <charset val="2"/>
    </font>
    <font>
      <b/>
      <sz val="9"/>
      <color indexed="9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9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9"/>
      <color indexed="23"/>
      <name val="Wingdings 2"/>
      <family val="1"/>
      <charset val="2"/>
    </font>
    <font>
      <sz val="10"/>
      <color indexed="11"/>
      <name val="Arial"/>
      <family val="2"/>
      <charset val="204"/>
    </font>
    <font>
      <sz val="12"/>
      <name val="Marlett"/>
      <charset val="2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12"/>
      <color indexed="8"/>
      <name val="Tahoma"/>
      <family val="2"/>
      <charset val="204"/>
    </font>
    <font>
      <vertAlign val="superscript"/>
      <sz val="10"/>
      <name val="Tahoma"/>
      <family val="2"/>
      <charset val="204"/>
    </font>
    <font>
      <vertAlign val="superscript"/>
      <sz val="9"/>
      <name val="Tahoma"/>
      <family val="2"/>
      <charset val="204"/>
    </font>
    <font>
      <sz val="1"/>
      <color indexed="9"/>
      <name val="Tahoma"/>
      <family val="2"/>
      <charset val="204"/>
    </font>
    <font>
      <sz val="1"/>
      <name val="Tahoma"/>
      <family val="2"/>
      <charset val="204"/>
    </font>
    <font>
      <sz val="3"/>
      <name val="Tahoma"/>
      <family val="2"/>
      <charset val="204"/>
    </font>
    <font>
      <sz val="3"/>
      <color indexed="9"/>
      <name val="Tahoma"/>
      <family val="2"/>
      <charset val="204"/>
    </font>
    <font>
      <sz val="3"/>
      <color indexed="10"/>
      <name val="Tahoma"/>
      <family val="2"/>
      <charset val="204"/>
    </font>
    <font>
      <sz val="3"/>
      <color indexed="11"/>
      <name val="Tahoma"/>
      <family val="2"/>
      <charset val="204"/>
    </font>
    <font>
      <sz val="3"/>
      <color indexed="60"/>
      <name val="Tahoma"/>
      <family val="2"/>
      <charset val="204"/>
    </font>
    <font>
      <b/>
      <sz val="3"/>
      <name val="Tahoma"/>
      <family val="2"/>
      <charset val="204"/>
    </font>
    <font>
      <sz val="22"/>
      <name val="Tahoma"/>
      <family val="2"/>
      <charset val="204"/>
    </font>
    <font>
      <b/>
      <sz val="22"/>
      <name val="Tahoma"/>
      <family val="2"/>
      <charset val="204"/>
    </font>
    <font>
      <b/>
      <sz val="18"/>
      <name val="Tahoma"/>
      <family val="2"/>
      <charset val="204"/>
    </font>
    <font>
      <sz val="18"/>
      <name val="Tahoma"/>
      <family val="2"/>
      <charset val="204"/>
    </font>
    <font>
      <sz val="18"/>
      <color indexed="11"/>
      <name val="Tahoma"/>
      <family val="2"/>
      <charset val="204"/>
    </font>
    <font>
      <sz val="11"/>
      <color indexed="11"/>
      <name val="Tahoma"/>
      <family val="2"/>
      <charset val="204"/>
    </font>
    <font>
      <sz val="1"/>
      <color indexed="11"/>
      <name val="Tahoma"/>
      <family val="2"/>
      <charset val="204"/>
    </font>
    <font>
      <sz val="15"/>
      <name val="Tahoma"/>
      <family val="2"/>
      <charset val="204"/>
    </font>
    <font>
      <sz val="15"/>
      <color indexed="11"/>
      <name val="Tahoma"/>
      <family val="2"/>
      <charset val="204"/>
    </font>
    <font>
      <sz val="1"/>
      <name val="Webdings2"/>
      <charset val="204"/>
    </font>
    <font>
      <b/>
      <sz val="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b/>
      <sz val="1"/>
      <color theme="0"/>
      <name val="Calibri"/>
      <family val="2"/>
      <charset val="204"/>
    </font>
    <font>
      <sz val="12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b/>
      <sz val="9"/>
      <color rgb="FFC00000"/>
      <name val="Tahoma"/>
      <family val="2"/>
      <charset val="204"/>
    </font>
    <font>
      <sz val="9"/>
      <color rgb="FFBCBCBC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5"/>
      <color rgb="FFFF0000"/>
      <name val="Tahoma"/>
      <family val="2"/>
      <charset val="204"/>
    </font>
    <font>
      <sz val="11"/>
      <color theme="0"/>
      <name val="Wingdings 2"/>
      <family val="1"/>
      <charset val="2"/>
    </font>
    <font>
      <sz val="5"/>
      <color theme="0"/>
      <name val="Tahoma"/>
      <family val="2"/>
      <charset val="204"/>
    </font>
    <font>
      <b/>
      <sz val="9"/>
      <color theme="0"/>
      <name val="Tahoma"/>
      <family val="2"/>
      <charset val="204"/>
    </font>
    <font>
      <sz val="11"/>
      <color theme="0"/>
      <name val="Webdings2"/>
      <charset val="204"/>
    </font>
    <font>
      <sz val="1"/>
      <color theme="0" tint="-4.9989318521683403E-2"/>
      <name val="Tahoma"/>
      <family val="2"/>
      <charset val="204"/>
    </font>
    <font>
      <u/>
      <sz val="1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55"/>
      </bottom>
      <diagonal/>
    </border>
    <border>
      <left style="thin">
        <color indexed="55"/>
      </left>
      <right/>
      <top/>
      <bottom/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 style="thin">
        <color rgb="FFD3DBDB"/>
      </left>
      <right/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D3DBDB"/>
      </top>
      <bottom style="thin">
        <color rgb="FFD3DBDB"/>
      </bottom>
      <diagonal/>
    </border>
    <border>
      <left/>
      <right/>
      <top/>
      <bottom style="thin">
        <color rgb="FFD3DBDB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49" fontId="0" fillId="0" borderId="0" applyBorder="0">
      <alignment vertical="top"/>
    </xf>
    <xf numFmtId="0" fontId="2" fillId="0" borderId="0"/>
    <xf numFmtId="166" fontId="2" fillId="0" borderId="0"/>
    <xf numFmtId="0" fontId="38" fillId="0" borderId="0"/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38" fontId="29" fillId="0" borderId="0">
      <alignment vertical="top"/>
    </xf>
    <xf numFmtId="0" fontId="17" fillId="0" borderId="1" applyNumberFormat="0" applyAlignment="0">
      <protection locked="0"/>
    </xf>
    <xf numFmtId="164" fontId="3" fillId="0" borderId="0" applyFont="0" applyFill="0" applyBorder="0" applyAlignment="0" applyProtection="0"/>
    <xf numFmtId="168" fontId="5" fillId="2" borderId="0">
      <protection locked="0"/>
    </xf>
    <xf numFmtId="0" fontId="14" fillId="0" borderId="0" applyFill="0" applyBorder="0" applyProtection="0">
      <alignment vertical="center"/>
    </xf>
    <xf numFmtId="165" fontId="5" fillId="2" borderId="0">
      <protection locked="0"/>
    </xf>
    <xf numFmtId="169" fontId="5" fillId="2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7" fillId="3" borderId="1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37" fillId="4" borderId="2" applyNumberFormat="0">
      <alignment horizontal="center" vertical="center"/>
    </xf>
    <xf numFmtId="0" fontId="12" fillId="5" borderId="1" applyNumberFormat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" fillId="6" borderId="3" applyNumberFormat="0" applyFont="0" applyFill="0" applyAlignment="0" applyProtection="0">
      <alignment horizontal="center" vertical="center" wrapText="1"/>
    </xf>
    <xf numFmtId="0" fontId="26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4" fontId="5" fillId="2" borderId="5" applyBorder="0">
      <alignment horizontal="right"/>
    </xf>
    <xf numFmtId="49" fontId="5" fillId="0" borderId="0" applyBorder="0">
      <alignment vertical="top"/>
    </xf>
    <xf numFmtId="0" fontId="75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6" fillId="0" borderId="0"/>
    <xf numFmtId="0" fontId="1" fillId="0" borderId="0"/>
    <xf numFmtId="0" fontId="1" fillId="0" borderId="0"/>
    <xf numFmtId="0" fontId="36" fillId="7" borderId="0" applyNumberFormat="0" applyBorder="0" applyAlignment="0">
      <alignment horizontal="left" vertical="center"/>
    </xf>
    <xf numFmtId="0" fontId="20" fillId="0" borderId="0"/>
    <xf numFmtId="49" fontId="36" fillId="0" borderId="0" applyBorder="0">
      <alignment vertical="top"/>
    </xf>
    <xf numFmtId="49" fontId="5" fillId="0" borderId="0" applyBorder="0">
      <alignment vertical="top"/>
    </xf>
    <xf numFmtId="49" fontId="36" fillId="0" borderId="0" applyBorder="0">
      <alignment vertical="top"/>
    </xf>
    <xf numFmtId="49" fontId="5" fillId="7" borderId="0" applyBorder="0">
      <alignment vertical="top"/>
    </xf>
    <xf numFmtId="49" fontId="5" fillId="0" borderId="0" applyBorder="0">
      <alignment vertical="top"/>
    </xf>
    <xf numFmtId="49" fontId="33" fillId="6" borderId="0" applyBorder="0">
      <alignment vertical="top"/>
    </xf>
    <xf numFmtId="49" fontId="36" fillId="0" borderId="0" applyBorder="0">
      <alignment vertical="top"/>
    </xf>
    <xf numFmtId="0" fontId="1" fillId="0" borderId="0"/>
    <xf numFmtId="49" fontId="5" fillId="0" borderId="0" applyBorder="0">
      <alignment vertical="top"/>
    </xf>
    <xf numFmtId="0" fontId="20" fillId="0" borderId="0"/>
    <xf numFmtId="49" fontId="5" fillId="0" borderId="0" applyBorder="0">
      <alignment vertical="top"/>
    </xf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1" fillId="0" borderId="0"/>
    <xf numFmtId="0" fontId="20" fillId="0" borderId="0"/>
    <xf numFmtId="0" fontId="93" fillId="0" borderId="0" applyNumberFormat="0" applyFill="0" applyBorder="0" applyAlignment="0" applyProtection="0"/>
    <xf numFmtId="0" fontId="94" fillId="0" borderId="39" applyNumberFormat="0" applyFill="0" applyAlignment="0" applyProtection="0"/>
    <xf numFmtId="0" fontId="95" fillId="0" borderId="40" applyNumberFormat="0" applyFill="0" applyAlignment="0" applyProtection="0"/>
    <xf numFmtId="0" fontId="96" fillId="0" borderId="41" applyNumberFormat="0" applyFill="0" applyAlignment="0" applyProtection="0"/>
    <xf numFmtId="0" fontId="96" fillId="0" borderId="0" applyNumberFormat="0" applyFill="0" applyBorder="0" applyAlignment="0" applyProtection="0"/>
    <xf numFmtId="0" fontId="97" fillId="15" borderId="0" applyNumberFormat="0" applyBorder="0" applyAlignment="0" applyProtection="0"/>
    <xf numFmtId="0" fontId="98" fillId="16" borderId="0" applyNumberFormat="0" applyBorder="0" applyAlignment="0" applyProtection="0"/>
    <xf numFmtId="0" fontId="99" fillId="17" borderId="0" applyNumberFormat="0" applyBorder="0" applyAlignment="0" applyProtection="0"/>
    <xf numFmtId="0" fontId="100" fillId="18" borderId="42" applyNumberFormat="0" applyAlignment="0" applyProtection="0"/>
    <xf numFmtId="0" fontId="101" fillId="18" borderId="43" applyNumberFormat="0" applyAlignment="0" applyProtection="0"/>
    <xf numFmtId="0" fontId="102" fillId="0" borderId="44" applyNumberFormat="0" applyFill="0" applyAlignment="0" applyProtection="0"/>
    <xf numFmtId="0" fontId="103" fillId="19" borderId="45" applyNumberFormat="0" applyAlignment="0" applyProtection="0"/>
    <xf numFmtId="0" fontId="104" fillId="0" borderId="0" applyNumberFormat="0" applyFill="0" applyBorder="0" applyAlignment="0" applyProtection="0"/>
    <xf numFmtId="0" fontId="36" fillId="20" borderId="46" applyNumberFormat="0" applyFont="0" applyAlignment="0" applyProtection="0"/>
    <xf numFmtId="0" fontId="105" fillId="0" borderId="0" applyNumberFormat="0" applyFill="0" applyBorder="0" applyAlignment="0" applyProtection="0"/>
    <xf numFmtId="0" fontId="106" fillId="0" borderId="47" applyNumberFormat="0" applyFill="0" applyAlignment="0" applyProtection="0"/>
    <xf numFmtId="0" fontId="107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107" fillId="24" borderId="0" applyNumberFormat="0" applyBorder="0" applyAlignment="0" applyProtection="0"/>
    <xf numFmtId="0" fontId="107" fillId="25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107" fillId="28" borderId="0" applyNumberFormat="0" applyBorder="0" applyAlignment="0" applyProtection="0"/>
    <xf numFmtId="0" fontId="107" fillId="29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75" fillId="34" borderId="0" applyNumberFormat="0" applyBorder="0" applyAlignment="0" applyProtection="0"/>
    <xf numFmtId="0" fontId="75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107" fillId="44" borderId="0" applyNumberFormat="0" applyBorder="0" applyAlignment="0" applyProtection="0"/>
  </cellStyleXfs>
  <cellXfs count="987">
    <xf numFmtId="49" fontId="0" fillId="0" borderId="0" xfId="0">
      <alignment vertical="top"/>
    </xf>
    <xf numFmtId="0" fontId="54" fillId="0" borderId="0" xfId="77" applyFont="1" applyFill="1" applyAlignment="1" applyProtection="1">
      <alignment vertical="top" wrapText="1"/>
    </xf>
    <xf numFmtId="49" fontId="5" fillId="0" borderId="0" xfId="0" applyFont="1" applyProtection="1">
      <alignment vertical="top"/>
    </xf>
    <xf numFmtId="49" fontId="0" fillId="0" borderId="0" xfId="0" applyProtection="1">
      <alignment vertical="top"/>
    </xf>
    <xf numFmtId="49" fontId="5" fillId="8" borderId="5" xfId="0" applyFont="1" applyFill="1" applyBorder="1" applyAlignment="1" applyProtection="1">
      <alignment horizontal="center" vertical="top"/>
    </xf>
    <xf numFmtId="49" fontId="0" fillId="0" borderId="0" xfId="0" applyNumberFormat="1" applyProtection="1">
      <alignment vertical="top"/>
    </xf>
    <xf numFmtId="49" fontId="5" fillId="0" borderId="0" xfId="0" applyNumberFormat="1" applyFont="1" applyAlignment="1" applyProtection="1">
      <alignment vertical="top" wrapText="1"/>
    </xf>
    <xf numFmtId="49" fontId="5" fillId="0" borderId="0" xfId="0" applyNumberFormat="1" applyFont="1" applyAlignment="1" applyProtection="1">
      <alignment vertical="center" wrapText="1"/>
    </xf>
    <xf numFmtId="49" fontId="5" fillId="0" borderId="0" xfId="73" applyFont="1" applyAlignment="1" applyProtection="1">
      <alignment vertical="center" wrapText="1"/>
    </xf>
    <xf numFmtId="49" fontId="10" fillId="0" borderId="0" xfId="73" applyFont="1" applyAlignment="1" applyProtection="1">
      <alignment vertical="center"/>
    </xf>
    <xf numFmtId="0" fontId="10" fillId="0" borderId="0" xfId="72" applyFont="1" applyAlignment="1" applyProtection="1">
      <alignment horizontal="center" vertical="center" wrapText="1"/>
    </xf>
    <xf numFmtId="0" fontId="5" fillId="0" borderId="0" xfId="72" applyFont="1" applyAlignment="1" applyProtection="1">
      <alignment vertical="center" wrapText="1"/>
    </xf>
    <xf numFmtId="0" fontId="5" fillId="0" borderId="0" xfId="72" applyFont="1" applyAlignment="1" applyProtection="1">
      <alignment horizontal="left" vertical="center" wrapText="1"/>
    </xf>
    <xf numFmtId="0" fontId="5" fillId="0" borderId="0" xfId="72" applyFont="1" applyProtection="1"/>
    <xf numFmtId="0" fontId="5" fillId="6" borderId="0" xfId="72" applyFont="1" applyFill="1" applyBorder="1" applyProtection="1"/>
    <xf numFmtId="0" fontId="23" fillId="0" borderId="0" xfId="72" applyFont="1"/>
    <xf numFmtId="49" fontId="5" fillId="0" borderId="0" xfId="69" applyFont="1" applyProtection="1">
      <alignment vertical="top"/>
    </xf>
    <xf numFmtId="49" fontId="5" fillId="0" borderId="0" xfId="69" applyProtection="1">
      <alignment vertical="top"/>
    </xf>
    <xf numFmtId="0" fontId="10" fillId="0" borderId="0" xfId="75" applyFont="1" applyAlignment="1" applyProtection="1">
      <alignment vertical="center" wrapText="1"/>
    </xf>
    <xf numFmtId="0" fontId="10" fillId="0" borderId="0" xfId="75" applyFont="1" applyAlignment="1" applyProtection="1">
      <alignment horizontal="center" vertical="center" wrapText="1"/>
    </xf>
    <xf numFmtId="0" fontId="21" fillId="0" borderId="0" xfId="75" applyFont="1" applyAlignment="1" applyProtection="1">
      <alignment vertical="center" wrapText="1"/>
    </xf>
    <xf numFmtId="0" fontId="5" fillId="6" borderId="0" xfId="75" applyFont="1" applyFill="1" applyBorder="1" applyAlignment="1" applyProtection="1">
      <alignment vertical="center" wrapText="1"/>
    </xf>
    <xf numFmtId="0" fontId="5" fillId="0" borderId="0" xfId="75" applyFont="1" applyAlignment="1" applyProtection="1">
      <alignment horizontal="center" vertical="center" wrapText="1"/>
    </xf>
    <xf numFmtId="0" fontId="5" fillId="0" borderId="0" xfId="75" applyFont="1" applyAlignment="1" applyProtection="1">
      <alignment vertical="center" wrapText="1"/>
    </xf>
    <xf numFmtId="0" fontId="24" fillId="6" borderId="0" xfId="75" applyFont="1" applyFill="1" applyBorder="1" applyAlignment="1" applyProtection="1">
      <alignment vertical="center" wrapText="1"/>
    </xf>
    <xf numFmtId="0" fontId="5" fillId="6" borderId="0" xfId="75" applyFont="1" applyFill="1" applyBorder="1" applyAlignment="1" applyProtection="1">
      <alignment horizontal="right" vertical="center" wrapText="1" indent="1"/>
    </xf>
    <xf numFmtId="0" fontId="10" fillId="6" borderId="0" xfId="75" applyNumberFormat="1" applyFont="1" applyFill="1" applyBorder="1" applyAlignment="1" applyProtection="1">
      <alignment horizontal="center" vertical="center" wrapText="1"/>
    </xf>
    <xf numFmtId="0" fontId="5" fillId="6" borderId="0" xfId="75" applyFont="1" applyFill="1" applyBorder="1" applyAlignment="1" applyProtection="1">
      <alignment horizontal="center" vertical="center" wrapText="1"/>
    </xf>
    <xf numFmtId="0" fontId="21" fillId="0" borderId="0" xfId="75" applyFont="1" applyAlignment="1" applyProtection="1">
      <alignment horizontal="center" vertical="center" wrapText="1"/>
    </xf>
    <xf numFmtId="0" fontId="25" fillId="6" borderId="0" xfId="75" applyNumberFormat="1" applyFont="1" applyFill="1" applyBorder="1" applyAlignment="1" applyProtection="1">
      <alignment horizontal="center" vertical="center" wrapText="1"/>
    </xf>
    <xf numFmtId="0" fontId="5" fillId="6" borderId="0" xfId="75" applyNumberFormat="1" applyFont="1" applyFill="1" applyBorder="1" applyAlignment="1" applyProtection="1">
      <alignment horizontal="right" vertical="center" wrapText="1" indent="1"/>
    </xf>
    <xf numFmtId="0" fontId="5" fillId="0" borderId="0" xfId="75" applyFont="1" applyFill="1" applyAlignment="1" applyProtection="1">
      <alignment vertical="center"/>
    </xf>
    <xf numFmtId="49" fontId="5" fillId="6" borderId="0" xfId="75" applyNumberFormat="1" applyFont="1" applyFill="1" applyBorder="1" applyAlignment="1" applyProtection="1">
      <alignment horizontal="right" vertical="center" wrapText="1" indent="1"/>
    </xf>
    <xf numFmtId="49" fontId="24" fillId="6" borderId="0" xfId="75" applyNumberFormat="1" applyFont="1" applyFill="1" applyBorder="1" applyAlignment="1" applyProtection="1">
      <alignment horizontal="center" vertical="center" wrapText="1"/>
    </xf>
    <xf numFmtId="49" fontId="5" fillId="9" borderId="6" xfId="75" applyNumberFormat="1" applyFont="1" applyFill="1" applyBorder="1" applyAlignment="1" applyProtection="1">
      <alignment horizontal="center" vertical="center" wrapText="1"/>
      <protection locked="0"/>
    </xf>
    <xf numFmtId="49" fontId="0" fillId="10" borderId="0" xfId="0" applyFill="1" applyProtection="1">
      <alignment vertical="top"/>
    </xf>
    <xf numFmtId="0" fontId="5" fillId="0" borderId="0" xfId="77" applyFont="1" applyFill="1" applyAlignment="1" applyProtection="1">
      <alignment vertical="center" wrapText="1"/>
    </xf>
    <xf numFmtId="0" fontId="5" fillId="6" borderId="0" xfId="77" applyFont="1" applyFill="1" applyBorder="1" applyAlignment="1" applyProtection="1">
      <alignment vertical="center" wrapText="1"/>
    </xf>
    <xf numFmtId="0" fontId="5" fillId="6" borderId="0" xfId="77" applyFont="1" applyFill="1" applyBorder="1" applyAlignment="1" applyProtection="1">
      <alignment horizontal="right" vertical="center" wrapText="1"/>
    </xf>
    <xf numFmtId="0" fontId="21" fillId="0" borderId="0" xfId="75" applyNumberFormat="1" applyFont="1" applyFill="1" applyBorder="1" applyAlignment="1" applyProtection="1">
      <alignment horizontal="center" vertical="top" wrapText="1"/>
    </xf>
    <xf numFmtId="0" fontId="0" fillId="6" borderId="0" xfId="75" applyFont="1" applyFill="1" applyBorder="1" applyAlignment="1" applyProtection="1">
      <alignment horizontal="center" vertical="center" wrapText="1"/>
    </xf>
    <xf numFmtId="49" fontId="0" fillId="6" borderId="0" xfId="75" applyNumberFormat="1" applyFont="1" applyFill="1" applyBorder="1" applyAlignment="1" applyProtection="1">
      <alignment horizontal="right" vertical="center" wrapText="1" indent="1"/>
    </xf>
    <xf numFmtId="49" fontId="28" fillId="6" borderId="0" xfId="38" applyNumberFormat="1" applyFont="1" applyFill="1" applyBorder="1" applyAlignment="1" applyProtection="1">
      <alignment horizontal="center" vertical="center" wrapText="1"/>
    </xf>
    <xf numFmtId="49" fontId="0" fillId="0" borderId="0" xfId="0" applyBorder="1">
      <alignment vertical="top"/>
    </xf>
    <xf numFmtId="0" fontId="5" fillId="0" borderId="6" xfId="74" applyFont="1" applyFill="1" applyBorder="1" applyAlignment="1" applyProtection="1">
      <alignment vertical="center" wrapText="1"/>
    </xf>
    <xf numFmtId="0" fontId="0" fillId="0" borderId="6" xfId="74" applyFont="1" applyFill="1" applyBorder="1" applyAlignment="1" applyProtection="1">
      <alignment vertical="center" wrapText="1"/>
    </xf>
    <xf numFmtId="49" fontId="0" fillId="0" borderId="0" xfId="0" applyFont="1">
      <alignment vertical="top"/>
    </xf>
    <xf numFmtId="0" fontId="32" fillId="6" borderId="0" xfId="77" applyFont="1" applyFill="1" applyBorder="1" applyAlignment="1" applyProtection="1">
      <alignment horizontal="center" vertical="center" wrapText="1"/>
    </xf>
    <xf numFmtId="0" fontId="32" fillId="6" borderId="0" xfId="72" applyFont="1" applyFill="1" applyBorder="1" applyAlignment="1" applyProtection="1">
      <alignment horizontal="center"/>
    </xf>
    <xf numFmtId="0" fontId="32" fillId="0" borderId="0" xfId="72" applyFont="1" applyAlignment="1" applyProtection="1">
      <alignment horizontal="center" vertical="center"/>
    </xf>
    <xf numFmtId="0" fontId="32" fillId="6" borderId="0" xfId="72" applyFont="1" applyFill="1" applyBorder="1" applyAlignment="1" applyProtection="1">
      <alignment horizontal="center" vertical="center"/>
    </xf>
    <xf numFmtId="49" fontId="30" fillId="0" borderId="3" xfId="0" applyFont="1" applyBorder="1" applyAlignment="1">
      <alignment vertical="top" wrapText="1"/>
    </xf>
    <xf numFmtId="0" fontId="0" fillId="6" borderId="0" xfId="75" applyNumberFormat="1" applyFont="1" applyFill="1" applyBorder="1" applyAlignment="1" applyProtection="1">
      <alignment horizontal="right" vertical="center" wrapText="1" indent="1"/>
    </xf>
    <xf numFmtId="0" fontId="0" fillId="0" borderId="3" xfId="42" applyFont="1" applyBorder="1" applyAlignment="1" applyProtection="1">
      <alignment horizontal="justify" vertical="top" wrapText="1"/>
    </xf>
    <xf numFmtId="0" fontId="1" fillId="0" borderId="0" xfId="57" applyProtection="1"/>
    <xf numFmtId="0" fontId="44" fillId="0" borderId="0" xfId="75" applyFont="1" applyAlignment="1" applyProtection="1">
      <alignment horizontal="center" vertical="center" wrapText="1"/>
    </xf>
    <xf numFmtId="49" fontId="22" fillId="6" borderId="7" xfId="64" applyFont="1" applyFill="1" applyBorder="1" applyAlignment="1" applyProtection="1">
      <alignment vertical="center" wrapText="1"/>
    </xf>
    <xf numFmtId="49" fontId="19" fillId="6" borderId="8" xfId="64" applyFont="1" applyFill="1" applyBorder="1" applyAlignment="1">
      <alignment horizontal="left" vertical="center" wrapText="1"/>
    </xf>
    <xf numFmtId="49" fontId="19" fillId="6" borderId="9" xfId="64" applyFont="1" applyFill="1" applyBorder="1" applyAlignment="1">
      <alignment horizontal="left" vertical="center" wrapText="1"/>
    </xf>
    <xf numFmtId="49" fontId="22" fillId="6" borderId="10" xfId="64" applyFont="1" applyFill="1" applyBorder="1" applyAlignment="1" applyProtection="1">
      <alignment vertical="center" wrapText="1"/>
    </xf>
    <xf numFmtId="49" fontId="13" fillId="6" borderId="0" xfId="64" applyFont="1" applyFill="1" applyBorder="1" applyAlignment="1">
      <alignment wrapText="1"/>
    </xf>
    <xf numFmtId="49" fontId="13" fillId="6" borderId="11" xfId="64" applyFont="1" applyFill="1" applyBorder="1" applyAlignment="1">
      <alignment wrapText="1"/>
    </xf>
    <xf numFmtId="49" fontId="11" fillId="6" borderId="0" xfId="33" applyNumberFormat="1" applyFont="1" applyFill="1" applyBorder="1" applyAlignment="1" applyProtection="1">
      <alignment horizontal="left" wrapText="1"/>
    </xf>
    <xf numFmtId="49" fontId="11" fillId="6" borderId="0" xfId="33" applyNumberFormat="1" applyFont="1" applyFill="1" applyBorder="1" applyAlignment="1" applyProtection="1">
      <alignment wrapText="1"/>
    </xf>
    <xf numFmtId="49" fontId="13" fillId="6" borderId="0" xfId="64" applyFont="1" applyFill="1" applyBorder="1" applyAlignment="1">
      <alignment horizontal="right" wrapText="1"/>
    </xf>
    <xf numFmtId="49" fontId="19" fillId="6" borderId="0" xfId="64" applyFont="1" applyFill="1" applyBorder="1" applyAlignment="1">
      <alignment horizontal="left" vertical="center" wrapText="1"/>
    </xf>
    <xf numFmtId="49" fontId="19" fillId="6" borderId="11" xfId="64" applyFont="1" applyFill="1" applyBorder="1" applyAlignment="1">
      <alignment horizontal="left" vertical="center" wrapText="1"/>
    </xf>
    <xf numFmtId="49" fontId="13" fillId="0" borderId="0" xfId="64" applyFont="1" applyFill="1" applyBorder="1" applyAlignment="1" applyProtection="1">
      <alignment wrapText="1"/>
    </xf>
    <xf numFmtId="0" fontId="17" fillId="0" borderId="0" xfId="23" applyFont="1" applyFill="1" applyBorder="1" applyAlignment="1" applyProtection="1">
      <alignment horizontal="left" vertical="top" wrapText="1"/>
    </xf>
    <xf numFmtId="49" fontId="13" fillId="0" borderId="0" xfId="64" applyFont="1" applyFill="1" applyBorder="1" applyAlignment="1" applyProtection="1">
      <alignment vertical="top" wrapText="1"/>
    </xf>
    <xf numFmtId="0" fontId="17" fillId="0" borderId="0" xfId="23" applyFont="1" applyFill="1" applyBorder="1" applyAlignment="1" applyProtection="1">
      <alignment horizontal="right" vertical="top" wrapText="1"/>
    </xf>
    <xf numFmtId="49" fontId="33" fillId="8" borderId="3" xfId="59" applyNumberFormat="1" applyFont="1" applyFill="1" applyBorder="1" applyAlignment="1" applyProtection="1">
      <alignment horizontal="center" vertical="center" wrapText="1"/>
    </xf>
    <xf numFmtId="49" fontId="33" fillId="2" borderId="3" xfId="59" applyNumberFormat="1" applyFont="1" applyFill="1" applyBorder="1" applyAlignment="1" applyProtection="1">
      <alignment horizontal="center" vertical="center" wrapText="1"/>
    </xf>
    <xf numFmtId="49" fontId="22" fillId="6" borderId="10" xfId="64" applyFont="1" applyFill="1" applyBorder="1" applyAlignment="1" applyProtection="1">
      <alignment horizontal="center" vertical="center" wrapText="1"/>
    </xf>
    <xf numFmtId="49" fontId="33" fillId="11" borderId="3" xfId="59" applyNumberFormat="1" applyFont="1" applyFill="1" applyBorder="1" applyAlignment="1" applyProtection="1">
      <alignment horizontal="center" vertical="center" wrapText="1"/>
    </xf>
    <xf numFmtId="49" fontId="0" fillId="0" borderId="7" xfId="0" applyBorder="1">
      <alignment vertical="top"/>
    </xf>
    <xf numFmtId="49" fontId="0" fillId="0" borderId="9" xfId="0" applyBorder="1">
      <alignment vertical="top"/>
    </xf>
    <xf numFmtId="49" fontId="0" fillId="0" borderId="10" xfId="0" applyBorder="1">
      <alignment vertical="top"/>
    </xf>
    <xf numFmtId="49" fontId="0" fillId="0" borderId="11" xfId="0" applyBorder="1">
      <alignment vertical="top"/>
    </xf>
    <xf numFmtId="49" fontId="44" fillId="0" borderId="0" xfId="0" applyFont="1">
      <alignment vertical="top"/>
    </xf>
    <xf numFmtId="0" fontId="33" fillId="6" borderId="0" xfId="64" applyNumberFormat="1" applyFont="1" applyFill="1" applyBorder="1" applyAlignment="1">
      <alignment horizontal="justify" vertical="center" wrapText="1"/>
    </xf>
    <xf numFmtId="0" fontId="0" fillId="6" borderId="0" xfId="75" applyFont="1" applyFill="1" applyBorder="1" applyAlignment="1" applyProtection="1">
      <alignment horizontal="right" vertical="center" wrapText="1" indent="1"/>
    </xf>
    <xf numFmtId="49" fontId="5" fillId="0" borderId="0" xfId="0" applyNumberFormat="1" applyFont="1" applyProtection="1">
      <alignment vertical="top"/>
    </xf>
    <xf numFmtId="0" fontId="7" fillId="6" borderId="0" xfId="77" applyFont="1" applyFill="1" applyBorder="1" applyAlignment="1" applyProtection="1">
      <alignment horizontal="center" vertical="center" wrapText="1"/>
    </xf>
    <xf numFmtId="0" fontId="5" fillId="6" borderId="0" xfId="77" applyFont="1" applyFill="1" applyBorder="1" applyAlignment="1" applyProtection="1">
      <alignment horizontal="center" vertical="center" wrapText="1"/>
    </xf>
    <xf numFmtId="49" fontId="31" fillId="0" borderId="0" xfId="0" applyFont="1" applyBorder="1">
      <alignment vertical="top"/>
    </xf>
    <xf numFmtId="0" fontId="31" fillId="6" borderId="0" xfId="77" applyFont="1" applyFill="1" applyBorder="1" applyAlignment="1" applyProtection="1">
      <alignment vertical="center" wrapText="1"/>
    </xf>
    <xf numFmtId="0" fontId="31" fillId="0" borderId="0" xfId="77" applyFont="1" applyFill="1" applyAlignment="1" applyProtection="1">
      <alignment vertical="center" wrapText="1"/>
    </xf>
    <xf numFmtId="0" fontId="44" fillId="0" borderId="0" xfId="77" applyFont="1" applyFill="1" applyAlignment="1" applyProtection="1">
      <alignment vertical="center" wrapText="1"/>
    </xf>
    <xf numFmtId="0" fontId="0" fillId="0" borderId="0" xfId="77" applyFont="1" applyFill="1" applyAlignment="1" applyProtection="1">
      <alignment vertical="center" wrapText="1"/>
    </xf>
    <xf numFmtId="0" fontId="44" fillId="0" borderId="0" xfId="75" applyFont="1" applyFill="1" applyAlignment="1" applyProtection="1">
      <alignment horizontal="left" vertical="center" wrapText="1"/>
    </xf>
    <xf numFmtId="0" fontId="44" fillId="0" borderId="0" xfId="75" applyFont="1" applyFill="1" applyBorder="1" applyAlignment="1" applyProtection="1">
      <alignment horizontal="left" vertical="center" wrapText="1"/>
    </xf>
    <xf numFmtId="49" fontId="44" fillId="0" borderId="0" xfId="75" applyNumberFormat="1" applyFont="1" applyFill="1" applyBorder="1" applyAlignment="1" applyProtection="1">
      <alignment horizontal="left" vertical="center" wrapText="1"/>
    </xf>
    <xf numFmtId="0" fontId="0" fillId="0" borderId="0" xfId="0" applyNumberFormat="1" applyBorder="1">
      <alignment vertical="top"/>
    </xf>
    <xf numFmtId="49" fontId="33" fillId="9" borderId="3" xfId="59" applyNumberFormat="1" applyFont="1" applyFill="1" applyBorder="1" applyAlignment="1" applyProtection="1">
      <alignment horizontal="center" vertical="center" wrapText="1"/>
    </xf>
    <xf numFmtId="49" fontId="0" fillId="0" borderId="0" xfId="0" applyAlignment="1">
      <alignment horizontal="left" vertical="top"/>
    </xf>
    <xf numFmtId="49" fontId="5" fillId="0" borderId="0" xfId="77" applyNumberFormat="1" applyFont="1" applyFill="1" applyAlignment="1" applyProtection="1">
      <alignment vertical="center" wrapText="1"/>
    </xf>
    <xf numFmtId="49" fontId="5" fillId="0" borderId="0" xfId="0" applyNumberFormat="1" applyFont="1">
      <alignment vertical="top"/>
    </xf>
    <xf numFmtId="0" fontId="44" fillId="0" borderId="0" xfId="77" applyFont="1" applyFill="1" applyAlignment="1" applyProtection="1">
      <alignment horizontal="center" vertical="center" wrapText="1"/>
    </xf>
    <xf numFmtId="0" fontId="7" fillId="10" borderId="12" xfId="76" applyFont="1" applyFill="1" applyBorder="1" applyAlignment="1" applyProtection="1">
      <alignment horizontal="center" vertical="center" wrapText="1"/>
    </xf>
    <xf numFmtId="0" fontId="5" fillId="0" borderId="0" xfId="77" applyFont="1" applyFill="1" applyBorder="1" applyAlignment="1" applyProtection="1">
      <alignment vertical="center" wrapText="1"/>
    </xf>
    <xf numFmtId="49" fontId="0" fillId="6" borderId="0" xfId="77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5" fillId="6" borderId="6" xfId="77" applyFont="1" applyFill="1" applyBorder="1" applyAlignment="1" applyProtection="1">
      <alignment horizontal="center" vertical="center" wrapText="1"/>
    </xf>
    <xf numFmtId="0" fontId="0" fillId="12" borderId="6" xfId="68" applyFont="1" applyFill="1" applyBorder="1" applyAlignment="1" applyProtection="1">
      <alignment horizontal="center" vertical="center" wrapText="1"/>
    </xf>
    <xf numFmtId="0" fontId="0" fillId="12" borderId="6" xfId="70" applyFont="1" applyFill="1" applyBorder="1" applyAlignment="1" applyProtection="1">
      <alignment horizontal="center" vertical="center" wrapText="1"/>
    </xf>
    <xf numFmtId="0" fontId="5" fillId="6" borderId="6" xfId="77" applyNumberFormat="1" applyFont="1" applyFill="1" applyBorder="1" applyAlignment="1" applyProtection="1">
      <alignment horizontal="center" vertical="center" wrapText="1"/>
    </xf>
    <xf numFmtId="4" fontId="5" fillId="6" borderId="6" xfId="31" applyNumberFormat="1" applyFont="1" applyFill="1" applyBorder="1" applyAlignment="1" applyProtection="1">
      <alignment horizontal="right" vertical="center" wrapText="1"/>
    </xf>
    <xf numFmtId="49" fontId="5" fillId="11" borderId="6" xfId="76" applyNumberFormat="1" applyFont="1" applyFill="1" applyBorder="1" applyAlignment="1" applyProtection="1">
      <alignment horizontal="center" vertical="center" wrapText="1"/>
      <protection locked="0"/>
    </xf>
    <xf numFmtId="49" fontId="5" fillId="9" borderId="6" xfId="31" applyNumberFormat="1" applyFont="1" applyFill="1" applyBorder="1" applyAlignment="1" applyProtection="1">
      <alignment horizontal="left" vertical="center" wrapText="1"/>
      <protection locked="0"/>
    </xf>
    <xf numFmtId="49" fontId="5" fillId="2" borderId="6" xfId="77" applyNumberFormat="1" applyFont="1" applyFill="1" applyBorder="1" applyAlignment="1" applyProtection="1">
      <alignment horizontal="left" vertical="center" wrapText="1"/>
      <protection locked="0"/>
    </xf>
    <xf numFmtId="49" fontId="5" fillId="6" borderId="6" xfId="77" applyNumberFormat="1" applyFont="1" applyFill="1" applyBorder="1" applyAlignment="1" applyProtection="1">
      <alignment horizontal="center" vertical="center" wrapText="1"/>
    </xf>
    <xf numFmtId="49" fontId="39" fillId="13" borderId="13" xfId="0" applyFont="1" applyFill="1" applyBorder="1" applyAlignment="1" applyProtection="1">
      <alignment horizontal="left" vertical="center"/>
    </xf>
    <xf numFmtId="0" fontId="0" fillId="0" borderId="6" xfId="38" applyFont="1" applyFill="1" applyBorder="1" applyAlignment="1" applyProtection="1">
      <alignment horizontal="center" vertical="center" wrapText="1"/>
    </xf>
    <xf numFmtId="0" fontId="5" fillId="13" borderId="14" xfId="77" applyFont="1" applyFill="1" applyBorder="1" applyAlignment="1" applyProtection="1">
      <alignment vertical="center" wrapText="1"/>
    </xf>
    <xf numFmtId="0" fontId="5" fillId="0" borderId="6" xfId="70" applyFont="1" applyFill="1" applyBorder="1" applyAlignment="1" applyProtection="1">
      <alignment horizontal="center" vertical="center" wrapText="1"/>
    </xf>
    <xf numFmtId="0" fontId="5" fillId="0" borderId="6" xfId="72" applyFont="1" applyFill="1" applyBorder="1" applyAlignment="1" applyProtection="1">
      <alignment horizontal="center" vertical="center" wrapText="1"/>
    </xf>
    <xf numFmtId="0" fontId="39" fillId="13" borderId="14" xfId="0" applyNumberFormat="1" applyFont="1" applyFill="1" applyBorder="1" applyAlignment="1" applyProtection="1">
      <alignment horizontal="left" vertical="center"/>
    </xf>
    <xf numFmtId="0" fontId="39" fillId="13" borderId="15" xfId="0" applyNumberFormat="1" applyFont="1" applyFill="1" applyBorder="1" applyAlignment="1" applyProtection="1">
      <alignment horizontal="left" vertical="center"/>
    </xf>
    <xf numFmtId="0" fontId="39" fillId="13" borderId="13" xfId="0" applyNumberFormat="1" applyFont="1" applyFill="1" applyBorder="1" applyAlignment="1" applyProtection="1">
      <alignment horizontal="left" vertical="center"/>
    </xf>
    <xf numFmtId="0" fontId="45" fillId="0" borderId="0" xfId="0" applyNumberFormat="1" applyFont="1" applyAlignment="1">
      <alignment vertical="center"/>
    </xf>
    <xf numFmtId="49" fontId="5" fillId="0" borderId="6" xfId="76" applyNumberFormat="1" applyFont="1" applyFill="1" applyBorder="1" applyAlignment="1" applyProtection="1">
      <alignment horizontal="center" vertical="center" wrapText="1"/>
    </xf>
    <xf numFmtId="49" fontId="0" fillId="0" borderId="16" xfId="0" applyBorder="1">
      <alignment vertical="top"/>
    </xf>
    <xf numFmtId="0" fontId="5" fillId="6" borderId="6" xfId="72" applyFont="1" applyFill="1" applyBorder="1" applyAlignment="1" applyProtection="1">
      <alignment horizontal="center" vertical="center"/>
    </xf>
    <xf numFmtId="49" fontId="5" fillId="2" borderId="6" xfId="72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77" applyFont="1" applyFill="1" applyAlignment="1" applyProtection="1">
      <alignment vertical="center" wrapText="1"/>
    </xf>
    <xf numFmtId="0" fontId="40" fillId="0" borderId="0" xfId="77" applyFont="1" applyFill="1" applyAlignment="1" applyProtection="1">
      <alignment vertical="center" wrapText="1"/>
    </xf>
    <xf numFmtId="49" fontId="5" fillId="0" borderId="0" xfId="62">
      <alignment vertical="top"/>
    </xf>
    <xf numFmtId="49" fontId="10" fillId="0" borderId="0" xfId="62" applyFont="1" applyBorder="1" applyProtection="1">
      <alignment vertical="top"/>
    </xf>
    <xf numFmtId="49" fontId="5" fillId="0" borderId="0" xfId="62" applyFont="1" applyBorder="1" applyProtection="1">
      <alignment vertical="top"/>
    </xf>
    <xf numFmtId="49" fontId="32" fillId="0" borderId="0" xfId="62" applyFont="1" applyBorder="1" applyAlignment="1" applyProtection="1">
      <alignment horizontal="center" vertical="center"/>
    </xf>
    <xf numFmtId="49" fontId="5" fillId="0" borderId="0" xfId="62" applyBorder="1" applyProtection="1">
      <alignment vertical="top"/>
    </xf>
    <xf numFmtId="0" fontId="5" fillId="6" borderId="0" xfId="62" applyNumberFormat="1" applyFont="1" applyFill="1" applyBorder="1" applyAlignment="1" applyProtection="1"/>
    <xf numFmtId="0" fontId="41" fillId="6" borderId="0" xfId="62" applyNumberFormat="1" applyFont="1" applyFill="1" applyBorder="1" applyAlignment="1" applyProtection="1">
      <alignment horizontal="center" vertical="center" wrapText="1"/>
    </xf>
    <xf numFmtId="0" fontId="10" fillId="6" borderId="0" xfId="62" applyNumberFormat="1" applyFont="1" applyFill="1" applyBorder="1" applyAlignment="1" applyProtection="1"/>
    <xf numFmtId="49" fontId="5" fillId="0" borderId="0" xfId="62" applyFont="1">
      <alignment vertical="top"/>
    </xf>
    <xf numFmtId="49" fontId="32" fillId="0" borderId="0" xfId="62" applyFont="1" applyAlignment="1">
      <alignment horizontal="center" vertical="center" wrapText="1"/>
    </xf>
    <xf numFmtId="0" fontId="5" fillId="6" borderId="6" xfId="71" applyNumberFormat="1" applyFont="1" applyFill="1" applyBorder="1" applyAlignment="1" applyProtection="1">
      <alignment horizontal="center" vertical="center" wrapText="1"/>
    </xf>
    <xf numFmtId="49" fontId="5" fillId="0" borderId="6" xfId="71" applyNumberFormat="1" applyFont="1" applyFill="1" applyBorder="1" applyAlignment="1" applyProtection="1">
      <alignment horizontal="center" vertical="center" wrapText="1"/>
    </xf>
    <xf numFmtId="49" fontId="42" fillId="13" borderId="15" xfId="62" applyFont="1" applyFill="1" applyBorder="1" applyAlignment="1" applyProtection="1">
      <alignment horizontal="center" vertical="top"/>
    </xf>
    <xf numFmtId="49" fontId="39" fillId="13" borderId="15" xfId="62" applyFont="1" applyFill="1" applyBorder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center" vertical="top"/>
    </xf>
    <xf numFmtId="49" fontId="36" fillId="0" borderId="0" xfId="0" applyFont="1">
      <alignment vertical="top"/>
    </xf>
    <xf numFmtId="0" fontId="36" fillId="0" borderId="6" xfId="74" applyFont="1" applyFill="1" applyBorder="1" applyAlignment="1" applyProtection="1">
      <alignment vertical="center" wrapText="1"/>
    </xf>
    <xf numFmtId="0" fontId="36" fillId="0" borderId="14" xfId="74" applyFont="1" applyFill="1" applyBorder="1" applyAlignment="1" applyProtection="1">
      <alignment vertical="center" wrapText="1"/>
    </xf>
    <xf numFmtId="49" fontId="36" fillId="0" borderId="0" xfId="0" applyFont="1" applyAlignment="1">
      <alignment vertical="top" wrapText="1"/>
    </xf>
    <xf numFmtId="49" fontId="5" fillId="0" borderId="6" xfId="0" applyNumberFormat="1" applyFont="1" applyBorder="1" applyProtection="1">
      <alignment vertical="top"/>
    </xf>
    <xf numFmtId="0" fontId="36" fillId="0" borderId="0" xfId="74" applyFont="1" applyFill="1" applyBorder="1" applyAlignment="1" applyProtection="1">
      <alignment vertical="center" wrapText="1"/>
    </xf>
    <xf numFmtId="0" fontId="7" fillId="10" borderId="0" xfId="77" applyFont="1" applyFill="1" applyAlignment="1" applyProtection="1">
      <alignment horizontal="center" vertical="center" wrapText="1"/>
    </xf>
    <xf numFmtId="49" fontId="39" fillId="13" borderId="15" xfId="0" applyFont="1" applyFill="1" applyBorder="1" applyAlignment="1" applyProtection="1">
      <alignment horizontal="left" vertical="center" indent="2"/>
    </xf>
    <xf numFmtId="49" fontId="39" fillId="13" borderId="15" xfId="0" applyFont="1" applyFill="1" applyBorder="1" applyAlignment="1" applyProtection="1">
      <alignment horizontal="left" vertical="center" indent="3"/>
    </xf>
    <xf numFmtId="0" fontId="46" fillId="0" borderId="0" xfId="70" applyFont="1" applyFill="1" applyBorder="1" applyAlignment="1" applyProtection="1">
      <alignment horizontal="center" vertical="center" wrapText="1"/>
    </xf>
    <xf numFmtId="0" fontId="5" fillId="0" borderId="0" xfId="70" applyFont="1" applyFill="1" applyBorder="1" applyAlignment="1" applyProtection="1">
      <alignment vertical="center" wrapText="1"/>
    </xf>
    <xf numFmtId="49" fontId="5" fillId="0" borderId="0" xfId="76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Border="1" applyAlignment="1">
      <alignment vertical="center"/>
    </xf>
    <xf numFmtId="49" fontId="39" fillId="13" borderId="15" xfId="0" applyFont="1" applyFill="1" applyBorder="1" applyAlignment="1" applyProtection="1">
      <alignment horizontal="left" vertical="center" indent="1"/>
    </xf>
    <xf numFmtId="49" fontId="5" fillId="0" borderId="0" xfId="0" applyNumberFormat="1" applyFont="1" applyAlignment="1">
      <alignment vertical="center"/>
    </xf>
    <xf numFmtId="49" fontId="5" fillId="0" borderId="0" xfId="0" applyFont="1">
      <alignment vertical="top"/>
    </xf>
    <xf numFmtId="49" fontId="0" fillId="10" borderId="0" xfId="0" applyFill="1" applyBorder="1" applyProtection="1">
      <alignment vertical="top"/>
    </xf>
    <xf numFmtId="0" fontId="0" fillId="0" borderId="0" xfId="0" applyNumberFormat="1" applyBorder="1" applyAlignment="1">
      <alignment vertical="center"/>
    </xf>
    <xf numFmtId="0" fontId="5" fillId="0" borderId="13" xfId="74" applyFont="1" applyFill="1" applyBorder="1" applyAlignment="1" applyProtection="1">
      <alignment vertical="center" wrapText="1"/>
    </xf>
    <xf numFmtId="0" fontId="18" fillId="10" borderId="0" xfId="77" applyFont="1" applyFill="1" applyAlignment="1" applyProtection="1">
      <alignment horizontal="center" vertical="center" wrapText="1"/>
    </xf>
    <xf numFmtId="49" fontId="5" fillId="13" borderId="15" xfId="76" applyNumberFormat="1" applyFont="1" applyFill="1" applyBorder="1" applyAlignment="1" applyProtection="1">
      <alignment horizontal="center" vertical="center" wrapText="1"/>
    </xf>
    <xf numFmtId="0" fontId="0" fillId="0" borderId="0" xfId="75" applyFont="1" applyFill="1" applyBorder="1" applyAlignment="1" applyProtection="1">
      <alignment horizontal="center" vertical="center" wrapText="1"/>
    </xf>
    <xf numFmtId="49" fontId="5" fillId="0" borderId="0" xfId="75" applyNumberFormat="1" applyFont="1" applyFill="1" applyBorder="1" applyAlignment="1" applyProtection="1">
      <alignment horizontal="center" vertical="center" wrapText="1"/>
    </xf>
    <xf numFmtId="49" fontId="39" fillId="13" borderId="15" xfId="0" applyFont="1" applyFill="1" applyBorder="1" applyAlignment="1" applyProtection="1">
      <alignment horizontal="left" vertical="center"/>
    </xf>
    <xf numFmtId="49" fontId="5" fillId="0" borderId="0" xfId="76" applyNumberFormat="1" applyFont="1" applyFill="1" applyBorder="1" applyAlignment="1" applyProtection="1">
      <alignment vertical="center" wrapText="1"/>
    </xf>
    <xf numFmtId="0" fontId="32" fillId="6" borderId="0" xfId="72" applyFont="1" applyFill="1" applyBorder="1" applyAlignment="1" applyProtection="1">
      <alignment horizontal="center" vertical="center" wrapText="1"/>
    </xf>
    <xf numFmtId="49" fontId="8" fillId="0" borderId="0" xfId="62" applyFont="1" applyBorder="1" applyAlignment="1" applyProtection="1">
      <alignment horizontal="right" vertical="top"/>
    </xf>
    <xf numFmtId="49" fontId="8" fillId="0" borderId="0" xfId="62" applyFont="1" applyAlignment="1">
      <alignment vertical="top"/>
    </xf>
    <xf numFmtId="0" fontId="5" fillId="6" borderId="0" xfId="77" applyNumberFormat="1" applyFont="1" applyFill="1" applyBorder="1" applyAlignment="1" applyProtection="1">
      <alignment horizontal="center" vertical="center" wrapText="1"/>
    </xf>
    <xf numFmtId="4" fontId="5" fillId="0" borderId="0" xfId="31" applyNumberFormat="1" applyFont="1" applyFill="1" applyBorder="1" applyAlignment="1" applyProtection="1">
      <alignment horizontal="right" vertical="center" wrapText="1"/>
    </xf>
    <xf numFmtId="0" fontId="5" fillId="0" borderId="0" xfId="77" applyNumberFormat="1" applyFont="1" applyFill="1" applyBorder="1" applyAlignment="1" applyProtection="1">
      <alignment horizontal="center" vertical="center" wrapText="1"/>
    </xf>
    <xf numFmtId="49" fontId="5" fillId="0" borderId="0" xfId="31" applyNumberFormat="1" applyFont="1" applyFill="1" applyBorder="1" applyAlignment="1" applyProtection="1">
      <alignment horizontal="left" vertical="center" wrapText="1"/>
    </xf>
    <xf numFmtId="49" fontId="5" fillId="0" borderId="0" xfId="40">
      <alignment vertical="top"/>
    </xf>
    <xf numFmtId="0" fontId="0" fillId="0" borderId="0" xfId="0" applyNumberFormat="1" applyFill="1" applyAlignment="1" applyProtection="1">
      <alignment vertical="center"/>
    </xf>
    <xf numFmtId="0" fontId="17" fillId="0" borderId="0" xfId="37" applyFont="1" applyFill="1" applyBorder="1" applyAlignment="1" applyProtection="1">
      <alignment vertical="center" wrapText="1"/>
    </xf>
    <xf numFmtId="49" fontId="47" fillId="0" borderId="30" xfId="0" applyFont="1" applyBorder="1" applyAlignment="1">
      <alignment horizontal="justify" vertical="top"/>
    </xf>
    <xf numFmtId="0" fontId="0" fillId="0" borderId="14" xfId="74" applyFont="1" applyFill="1" applyBorder="1" applyAlignment="1" applyProtection="1">
      <alignment vertical="center" wrapText="1"/>
    </xf>
    <xf numFmtId="49" fontId="5" fillId="0" borderId="30" xfId="0" applyNumberFormat="1" applyFont="1" applyBorder="1" applyAlignment="1" applyProtection="1">
      <alignment vertical="top" wrapText="1"/>
    </xf>
    <xf numFmtId="49" fontId="5" fillId="0" borderId="31" xfId="0" applyNumberFormat="1" applyFont="1" applyBorder="1" applyAlignment="1" applyProtection="1">
      <alignment vertical="top" wrapText="1"/>
    </xf>
    <xf numFmtId="49" fontId="5" fillId="0" borderId="30" xfId="0" applyNumberFormat="1" applyFont="1" applyBorder="1" applyProtection="1">
      <alignment vertical="top"/>
    </xf>
    <xf numFmtId="0" fontId="0" fillId="0" borderId="13" xfId="74" applyFont="1" applyFill="1" applyBorder="1" applyAlignment="1" applyProtection="1">
      <alignment vertical="center" wrapText="1"/>
    </xf>
    <xf numFmtId="49" fontId="5" fillId="0" borderId="30" xfId="0" applyNumberFormat="1" applyFont="1" applyBorder="1" applyAlignment="1" applyProtection="1">
      <alignment vertical="top"/>
    </xf>
    <xf numFmtId="0" fontId="1" fillId="0" borderId="0" xfId="57"/>
    <xf numFmtId="49" fontId="77" fillId="0" borderId="0" xfId="0" applyFont="1">
      <alignment vertical="top"/>
    </xf>
    <xf numFmtId="0" fontId="77" fillId="0" borderId="0" xfId="77" applyFont="1" applyFill="1" applyAlignment="1" applyProtection="1">
      <alignment vertical="center" wrapText="1"/>
    </xf>
    <xf numFmtId="49" fontId="0" fillId="6" borderId="6" xfId="77" applyNumberFormat="1" applyFont="1" applyFill="1" applyBorder="1" applyAlignment="1" applyProtection="1">
      <alignment horizontal="center" vertical="center" wrapText="1"/>
    </xf>
    <xf numFmtId="0" fontId="5" fillId="0" borderId="6" xfId="77" applyFont="1" applyFill="1" applyBorder="1" applyAlignment="1" applyProtection="1">
      <alignment horizontal="center" vertical="center" wrapText="1"/>
    </xf>
    <xf numFmtId="0" fontId="10" fillId="0" borderId="0" xfId="75" applyFont="1" applyFill="1" applyAlignment="1" applyProtection="1">
      <alignment horizontal="left" vertical="center" wrapText="1"/>
    </xf>
    <xf numFmtId="0" fontId="0" fillId="0" borderId="0" xfId="0" applyNumberFormat="1" applyFill="1" applyBorder="1" applyAlignment="1">
      <alignment vertical="center"/>
    </xf>
    <xf numFmtId="49" fontId="5" fillId="0" borderId="0" xfId="62" applyProtection="1">
      <alignment vertical="top"/>
    </xf>
    <xf numFmtId="49" fontId="5" fillId="0" borderId="0" xfId="40" applyProtection="1">
      <alignment vertical="top"/>
    </xf>
    <xf numFmtId="49" fontId="5" fillId="0" borderId="6" xfId="72" applyNumberFormat="1" applyFont="1" applyFill="1" applyBorder="1" applyAlignment="1" applyProtection="1">
      <alignment horizontal="left" vertical="center" wrapText="1"/>
    </xf>
    <xf numFmtId="0" fontId="5" fillId="6" borderId="17" xfId="72" applyFont="1" applyFill="1" applyBorder="1" applyAlignment="1" applyProtection="1">
      <alignment horizontal="center" vertical="center"/>
    </xf>
    <xf numFmtId="49" fontId="39" fillId="13" borderId="16" xfId="0" applyFont="1" applyFill="1" applyBorder="1" applyAlignment="1" applyProtection="1">
      <alignment horizontal="left" vertical="center" indent="2"/>
    </xf>
    <xf numFmtId="0" fontId="5" fillId="0" borderId="6" xfId="77" applyNumberFormat="1" applyFont="1" applyFill="1" applyBorder="1" applyAlignment="1" applyProtection="1">
      <alignment vertical="center" wrapText="1"/>
    </xf>
    <xf numFmtId="0" fontId="5" fillId="0" borderId="0" xfId="75" applyNumberFormat="1" applyFont="1" applyFill="1" applyAlignment="1" applyProtection="1">
      <alignment horizontal="left" vertical="center" wrapText="1"/>
    </xf>
    <xf numFmtId="0" fontId="5" fillId="0" borderId="0" xfId="75" applyFont="1" applyFill="1" applyAlignment="1" applyProtection="1">
      <alignment horizontal="left" vertical="center" wrapText="1"/>
    </xf>
    <xf numFmtId="14" fontId="5" fillId="6" borderId="0" xfId="75" applyNumberFormat="1" applyFont="1" applyFill="1" applyBorder="1" applyAlignment="1" applyProtection="1">
      <alignment horizontal="left" vertical="center" wrapText="1"/>
    </xf>
    <xf numFmtId="14" fontId="5" fillId="0" borderId="0" xfId="75" applyNumberFormat="1" applyFont="1" applyFill="1" applyAlignment="1" applyProtection="1">
      <alignment horizontal="left" vertical="center" wrapText="1"/>
    </xf>
    <xf numFmtId="0" fontId="5" fillId="0" borderId="0" xfId="75" applyFont="1" applyFill="1" applyBorder="1" applyAlignment="1" applyProtection="1">
      <alignment horizontal="left" vertical="center" wrapText="1"/>
    </xf>
    <xf numFmtId="0" fontId="78" fillId="0" borderId="0" xfId="77" applyFont="1" applyFill="1" applyAlignment="1" applyProtection="1">
      <alignment vertical="center" wrapText="1"/>
    </xf>
    <xf numFmtId="49" fontId="39" fillId="13" borderId="15" xfId="62" applyFont="1" applyFill="1" applyBorder="1" applyAlignment="1" applyProtection="1">
      <alignment horizontal="left" vertical="center" indent="1"/>
    </xf>
    <xf numFmtId="49" fontId="78" fillId="0" borderId="0" xfId="0" applyFont="1">
      <alignment vertical="top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top"/>
    </xf>
    <xf numFmtId="0" fontId="7" fillId="10" borderId="0" xfId="77" applyFont="1" applyFill="1" applyAlignment="1" applyProtection="1">
      <alignment vertical="center" wrapText="1"/>
    </xf>
    <xf numFmtId="0" fontId="5" fillId="0" borderId="0" xfId="74" applyFont="1" applyFill="1" applyBorder="1" applyAlignment="1" applyProtection="1">
      <alignment vertical="center" wrapText="1"/>
    </xf>
    <xf numFmtId="49" fontId="5" fillId="0" borderId="6" xfId="0" applyNumberFormat="1" applyFont="1" applyFill="1" applyBorder="1" applyAlignment="1" applyProtection="1">
      <alignment vertical="center" wrapText="1"/>
    </xf>
    <xf numFmtId="0" fontId="78" fillId="0" borderId="0" xfId="0" applyNumberFormat="1" applyFont="1" applyAlignment="1">
      <alignment vertical="center"/>
    </xf>
    <xf numFmtId="0" fontId="79" fillId="0" borderId="0" xfId="0" applyNumberFormat="1" applyFont="1" applyAlignment="1">
      <alignment vertical="center"/>
    </xf>
    <xf numFmtId="0" fontId="78" fillId="0" borderId="0" xfId="77" applyFont="1" applyFill="1" applyAlignment="1" applyProtection="1">
      <alignment vertical="center"/>
    </xf>
    <xf numFmtId="49" fontId="78" fillId="0" borderId="0" xfId="0" applyFont="1" applyAlignment="1">
      <alignment vertical="top"/>
    </xf>
    <xf numFmtId="0" fontId="78" fillId="0" borderId="0" xfId="0" applyNumberFormat="1" applyFont="1" applyFill="1" applyBorder="1" applyAlignment="1">
      <alignment vertical="center"/>
    </xf>
    <xf numFmtId="49" fontId="78" fillId="0" borderId="0" xfId="77" applyNumberFormat="1" applyFont="1" applyFill="1" applyAlignment="1" applyProtection="1">
      <alignment vertical="center" wrapText="1"/>
    </xf>
    <xf numFmtId="0" fontId="78" fillId="0" borderId="0" xfId="0" applyNumberFormat="1" applyFont="1" applyFill="1" applyAlignment="1" applyProtection="1">
      <alignment vertical="center"/>
    </xf>
    <xf numFmtId="49" fontId="78" fillId="10" borderId="0" xfId="0" applyFont="1" applyFill="1" applyProtection="1">
      <alignment vertical="top"/>
    </xf>
    <xf numFmtId="0" fontId="0" fillId="0" borderId="0" xfId="0" applyNumberFormat="1" applyAlignment="1">
      <alignment vertical="top" wrapText="1"/>
    </xf>
    <xf numFmtId="0" fontId="5" fillId="0" borderId="0" xfId="0" applyNumberFormat="1" applyFont="1" applyProtection="1">
      <alignment vertical="top"/>
    </xf>
    <xf numFmtId="49" fontId="5" fillId="0" borderId="6" xfId="0" applyNumberFormat="1" applyFont="1" applyFill="1" applyBorder="1" applyProtection="1">
      <alignment vertical="top"/>
    </xf>
    <xf numFmtId="49" fontId="5" fillId="0" borderId="6" xfId="38" applyNumberFormat="1" applyFont="1" applyFill="1" applyBorder="1" applyAlignment="1" applyProtection="1">
      <alignment horizontal="center" vertical="center" wrapText="1"/>
    </xf>
    <xf numFmtId="0" fontId="17" fillId="0" borderId="18" xfId="42" applyFont="1" applyBorder="1" applyAlignment="1" applyProtection="1">
      <alignment horizontal="justify" vertical="top" wrapText="1"/>
    </xf>
    <xf numFmtId="49" fontId="0" fillId="0" borderId="6" xfId="0" applyFill="1" applyBorder="1" applyAlignment="1">
      <alignment vertical="top" wrapText="1"/>
    </xf>
    <xf numFmtId="0" fontId="0" fillId="0" borderId="6" xfId="42" applyFont="1" applyFill="1" applyBorder="1" applyAlignment="1" applyProtection="1">
      <alignment horizontal="justify" vertical="top" wrapText="1"/>
    </xf>
    <xf numFmtId="4" fontId="5" fillId="0" borderId="0" xfId="77" applyNumberFormat="1" applyFont="1" applyFill="1" applyBorder="1" applyAlignment="1" applyProtection="1">
      <alignment vertical="center" wrapText="1"/>
    </xf>
    <xf numFmtId="49" fontId="5" fillId="0" borderId="0" xfId="77" applyNumberFormat="1" applyFont="1" applyFill="1" applyBorder="1" applyAlignment="1" applyProtection="1">
      <alignment vertical="center" wrapText="1"/>
    </xf>
    <xf numFmtId="49" fontId="78" fillId="0" borderId="0" xfId="0" applyFont="1" applyFill="1" applyProtection="1">
      <alignment vertical="top"/>
    </xf>
    <xf numFmtId="0" fontId="75" fillId="0" borderId="0" xfId="44"/>
    <xf numFmtId="0" fontId="0" fillId="0" borderId="0" xfId="0" applyNumberFormat="1" applyAlignment="1"/>
    <xf numFmtId="0" fontId="32" fillId="0" borderId="0" xfId="77" applyFont="1" applyFill="1" applyBorder="1" applyAlignment="1" applyProtection="1">
      <alignment horizontal="center" vertical="center" wrapText="1"/>
    </xf>
    <xf numFmtId="49" fontId="0" fillId="0" borderId="0" xfId="0" applyBorder="1" applyAlignment="1">
      <alignment vertical="top"/>
    </xf>
    <xf numFmtId="0" fontId="32" fillId="0" borderId="0" xfId="77" applyFont="1" applyFill="1" applyAlignment="1" applyProtection="1">
      <alignment horizontal="center" vertical="center" wrapText="1"/>
    </xf>
    <xf numFmtId="0" fontId="5" fillId="0" borderId="0" xfId="77" applyFont="1" applyFill="1" applyBorder="1" applyAlignment="1" applyProtection="1">
      <alignment horizontal="right" vertical="center" wrapText="1"/>
    </xf>
    <xf numFmtId="4" fontId="5" fillId="0" borderId="0" xfId="39" applyFont="1" applyFill="1" applyBorder="1" applyAlignment="1" applyProtection="1">
      <alignment horizontal="right" vertical="center" wrapText="1"/>
    </xf>
    <xf numFmtId="0" fontId="5" fillId="0" borderId="0" xfId="74" applyFont="1" applyFill="1" applyBorder="1" applyAlignment="1" applyProtection="1">
      <alignment horizontal="left" vertical="center" wrapText="1" indent="1"/>
    </xf>
    <xf numFmtId="49" fontId="5" fillId="0" borderId="0" xfId="62" applyFill="1" applyProtection="1">
      <alignment vertical="top"/>
    </xf>
    <xf numFmtId="4" fontId="0" fillId="0" borderId="0" xfId="39" applyFont="1" applyFill="1" applyBorder="1" applyAlignment="1" applyProtection="1">
      <alignment horizontal="center" vertical="center" wrapText="1"/>
    </xf>
    <xf numFmtId="4" fontId="5" fillId="0" borderId="0" xfId="39" applyFont="1" applyFill="1" applyBorder="1" applyAlignment="1" applyProtection="1">
      <alignment horizontal="center" vertical="center" wrapText="1"/>
    </xf>
    <xf numFmtId="0" fontId="77" fillId="0" borderId="0" xfId="77" applyNumberFormat="1" applyFont="1" applyFill="1" applyAlignment="1" applyProtection="1">
      <alignment vertical="center"/>
    </xf>
    <xf numFmtId="167" fontId="5" fillId="0" borderId="6" xfId="77" applyNumberFormat="1" applyFont="1" applyFill="1" applyBorder="1" applyAlignment="1" applyProtection="1">
      <alignment horizontal="center" vertical="center" wrapText="1"/>
    </xf>
    <xf numFmtId="167" fontId="5" fillId="0" borderId="6" xfId="38" applyNumberFormat="1" applyFont="1" applyFill="1" applyBorder="1" applyAlignment="1" applyProtection="1">
      <alignment horizontal="center" vertical="center" wrapText="1"/>
    </xf>
    <xf numFmtId="0" fontId="77" fillId="13" borderId="19" xfId="77" applyFont="1" applyFill="1" applyBorder="1" applyAlignment="1" applyProtection="1">
      <alignment horizontal="center" vertical="center" wrapText="1"/>
    </xf>
    <xf numFmtId="0" fontId="77" fillId="13" borderId="20" xfId="77" applyFont="1" applyFill="1" applyBorder="1" applyAlignment="1" applyProtection="1">
      <alignment horizontal="center" vertical="center" wrapText="1"/>
    </xf>
    <xf numFmtId="49" fontId="77" fillId="13" borderId="20" xfId="77" applyNumberFormat="1" applyFont="1" applyFill="1" applyBorder="1" applyAlignment="1" applyProtection="1">
      <alignment horizontal="left" vertical="center" wrapText="1"/>
    </xf>
    <xf numFmtId="49" fontId="36" fillId="13" borderId="15" xfId="63" applyNumberFormat="1" applyFill="1" applyBorder="1" applyAlignment="1" applyProtection="1">
      <alignment horizontal="left" vertical="center"/>
    </xf>
    <xf numFmtId="49" fontId="77" fillId="13" borderId="21" xfId="77" applyNumberFormat="1" applyFont="1" applyFill="1" applyBorder="1" applyAlignment="1" applyProtection="1">
      <alignment horizontal="left" vertical="center" wrapText="1"/>
    </xf>
    <xf numFmtId="49" fontId="5" fillId="8" borderId="6" xfId="77" applyNumberFormat="1" applyFont="1" applyFill="1" applyBorder="1" applyAlignment="1" applyProtection="1">
      <alignment horizontal="center" vertical="center" wrapText="1"/>
    </xf>
    <xf numFmtId="0" fontId="80" fillId="0" borderId="0" xfId="77" applyFont="1" applyFill="1" applyAlignment="1" applyProtection="1">
      <alignment vertical="center" wrapText="1"/>
    </xf>
    <xf numFmtId="0" fontId="28" fillId="0" borderId="0" xfId="77" applyFont="1" applyFill="1" applyBorder="1" applyAlignment="1" applyProtection="1">
      <alignment horizontal="center" vertical="center" wrapText="1"/>
    </xf>
    <xf numFmtId="49" fontId="7" fillId="13" borderId="14" xfId="62" applyFont="1" applyFill="1" applyBorder="1" applyAlignment="1" applyProtection="1">
      <alignment horizontal="right" vertical="center" wrapText="1"/>
    </xf>
    <xf numFmtId="49" fontId="7" fillId="13" borderId="15" xfId="62" applyFont="1" applyFill="1" applyBorder="1" applyAlignment="1" applyProtection="1">
      <alignment horizontal="right" vertical="center" wrapText="1"/>
    </xf>
    <xf numFmtId="49" fontId="5" fillId="13" borderId="15" xfId="62" applyFont="1" applyFill="1" applyBorder="1" applyAlignment="1" applyProtection="1">
      <alignment horizontal="right" vertical="center" wrapText="1"/>
    </xf>
    <xf numFmtId="49" fontId="5" fillId="13" borderId="13" xfId="62" applyFont="1" applyFill="1" applyBorder="1" applyAlignment="1" applyProtection="1">
      <alignment horizontal="right" vertical="center" wrapText="1"/>
    </xf>
    <xf numFmtId="0" fontId="5" fillId="0" borderId="32" xfId="77" applyFont="1" applyFill="1" applyBorder="1" applyAlignment="1" applyProtection="1">
      <alignment vertical="center" wrapText="1"/>
    </xf>
    <xf numFmtId="0" fontId="49" fillId="0" borderId="0" xfId="77" applyFont="1" applyFill="1" applyAlignment="1" applyProtection="1">
      <alignment vertical="center" wrapText="1"/>
    </xf>
    <xf numFmtId="0" fontId="8" fillId="0" borderId="0" xfId="77" applyFont="1" applyFill="1" applyAlignment="1" applyProtection="1">
      <alignment vertical="center" wrapText="1"/>
    </xf>
    <xf numFmtId="0" fontId="50" fillId="0" borderId="0" xfId="77" applyFont="1" applyFill="1" applyAlignment="1" applyProtection="1">
      <alignment horizontal="center" vertical="center" wrapText="1"/>
    </xf>
    <xf numFmtId="0" fontId="81" fillId="0" borderId="0" xfId="56" applyFont="1" applyFill="1" applyProtection="1"/>
    <xf numFmtId="49" fontId="33" fillId="6" borderId="0" xfId="66">
      <alignment vertical="top"/>
    </xf>
    <xf numFmtId="49" fontId="52" fillId="1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52" fillId="0" borderId="0" xfId="0" applyFont="1" applyFill="1" applyProtection="1">
      <alignment vertical="top"/>
    </xf>
    <xf numFmtId="0" fontId="77" fillId="0" borderId="0" xfId="77" applyFont="1" applyFill="1" applyAlignment="1" applyProtection="1">
      <alignment vertical="center"/>
    </xf>
    <xf numFmtId="49" fontId="77" fillId="0" borderId="0" xfId="0" applyFont="1" applyFill="1" applyProtection="1">
      <alignment vertical="top"/>
    </xf>
    <xf numFmtId="49" fontId="0" fillId="0" borderId="0" xfId="0" applyFont="1" applyFill="1" applyProtection="1">
      <alignment vertical="top"/>
    </xf>
    <xf numFmtId="49" fontId="0" fillId="13" borderId="13" xfId="0" applyFont="1" applyFill="1" applyBorder="1" applyAlignment="1" applyProtection="1">
      <alignment horizontal="right" vertical="center" wrapText="1"/>
    </xf>
    <xf numFmtId="49" fontId="0" fillId="13" borderId="15" xfId="0" applyFont="1" applyFill="1" applyBorder="1" applyAlignment="1" applyProtection="1">
      <alignment horizontal="right" vertical="center" wrapText="1"/>
    </xf>
    <xf numFmtId="49" fontId="77" fillId="0" borderId="0" xfId="0" applyFont="1" applyFill="1" applyAlignment="1" applyProtection="1">
      <alignment vertical="top"/>
    </xf>
    <xf numFmtId="49" fontId="77" fillId="10" borderId="0" xfId="0" applyFont="1" applyFill="1" applyAlignment="1" applyProtection="1">
      <alignment vertical="top"/>
    </xf>
    <xf numFmtId="49" fontId="5" fillId="0" borderId="0" xfId="0" applyNumberFormat="1" applyFont="1" applyFill="1" applyProtection="1">
      <alignment vertical="top"/>
    </xf>
    <xf numFmtId="49" fontId="0" fillId="2" borderId="33" xfId="0" applyFill="1" applyBorder="1" applyAlignment="1" applyProtection="1">
      <alignment horizontal="left" vertical="center" wrapText="1"/>
      <protection locked="0"/>
    </xf>
    <xf numFmtId="49" fontId="0" fillId="0" borderId="6" xfId="0" applyFill="1" applyBorder="1" applyAlignment="1" applyProtection="1">
      <alignment horizontal="center" vertical="center" wrapText="1"/>
    </xf>
    <xf numFmtId="49" fontId="0" fillId="0" borderId="33" xfId="0" applyFill="1" applyBorder="1" applyAlignment="1" applyProtection="1">
      <alignment horizontal="right" vertical="center" wrapText="1"/>
    </xf>
    <xf numFmtId="0" fontId="0" fillId="0" borderId="33" xfId="0" applyNumberFormat="1" applyFill="1" applyBorder="1" applyAlignment="1" applyProtection="1">
      <alignment horizontal="center" vertical="center" wrapText="1"/>
    </xf>
    <xf numFmtId="49" fontId="0" fillId="0" borderId="3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18" fillId="0" borderId="34" xfId="77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right" vertical="center" wrapText="1"/>
    </xf>
    <xf numFmtId="0" fontId="0" fillId="0" borderId="34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Protection="1">
      <alignment vertical="top"/>
    </xf>
    <xf numFmtId="0" fontId="7" fillId="0" borderId="3" xfId="42" applyFont="1" applyBorder="1" applyAlignment="1" applyProtection="1">
      <alignment horizontal="justify" vertical="center" wrapText="1"/>
    </xf>
    <xf numFmtId="0" fontId="53" fillId="0" borderId="0" xfId="75" applyFont="1" applyFill="1" applyAlignment="1" applyProtection="1">
      <alignment vertical="top" wrapText="1"/>
    </xf>
    <xf numFmtId="0" fontId="5" fillId="0" borderId="3" xfId="42" applyFont="1" applyBorder="1" applyAlignment="1" applyProtection="1">
      <alignment horizontal="justify" vertical="center" wrapText="1"/>
    </xf>
    <xf numFmtId="49" fontId="5" fillId="0" borderId="0" xfId="40" applyNumberFormat="1" applyFont="1">
      <alignment vertical="top"/>
    </xf>
    <xf numFmtId="0" fontId="5" fillId="6" borderId="0" xfId="77" applyFont="1" applyFill="1" applyBorder="1" applyAlignment="1" applyProtection="1">
      <alignment horizontal="right" vertical="center"/>
    </xf>
    <xf numFmtId="0" fontId="0" fillId="0" borderId="6" xfId="77" applyFont="1" applyFill="1" applyBorder="1" applyAlignment="1" applyProtection="1">
      <alignment horizontal="left" vertical="center" wrapText="1" indent="1"/>
    </xf>
    <xf numFmtId="49" fontId="11" fillId="9" borderId="6" xfId="31" applyNumberFormat="1" applyFont="1" applyFill="1" applyBorder="1" applyAlignment="1" applyProtection="1">
      <alignment horizontal="left" vertical="center" wrapText="1"/>
      <protection locked="0"/>
    </xf>
    <xf numFmtId="0" fontId="0" fillId="9" borderId="6" xfId="31" applyNumberFormat="1" applyFont="1" applyFill="1" applyBorder="1" applyAlignment="1" applyProtection="1">
      <alignment horizontal="left" vertical="center" wrapText="1" indent="2"/>
      <protection locked="0"/>
    </xf>
    <xf numFmtId="49" fontId="78" fillId="0" borderId="0" xfId="40" applyFont="1" applyAlignment="1">
      <alignment vertical="top"/>
    </xf>
    <xf numFmtId="49" fontId="5" fillId="0" borderId="0" xfId="40" applyFont="1" applyProtection="1">
      <alignment vertical="top"/>
    </xf>
    <xf numFmtId="49" fontId="0" fillId="9" borderId="6" xfId="31" applyNumberFormat="1" applyFont="1" applyFill="1" applyBorder="1" applyAlignment="1" applyProtection="1">
      <alignment horizontal="left" vertical="center" wrapText="1" indent="2"/>
      <protection locked="0"/>
    </xf>
    <xf numFmtId="49" fontId="5" fillId="0" borderId="6" xfId="77" applyNumberFormat="1" applyFont="1" applyFill="1" applyBorder="1" applyAlignment="1" applyProtection="1">
      <alignment horizontal="left" vertical="center" wrapText="1"/>
    </xf>
    <xf numFmtId="0" fontId="0" fillId="0" borderId="6" xfId="77" applyFont="1" applyFill="1" applyBorder="1" applyAlignment="1" applyProtection="1">
      <alignment vertical="center" wrapText="1"/>
    </xf>
    <xf numFmtId="0" fontId="0" fillId="0" borderId="6" xfId="77" applyFont="1" applyFill="1" applyBorder="1" applyAlignment="1" applyProtection="1">
      <alignment horizontal="center" vertical="center" wrapText="1"/>
    </xf>
    <xf numFmtId="0" fontId="0" fillId="9" borderId="6" xfId="31" applyNumberFormat="1" applyFont="1" applyFill="1" applyBorder="1" applyAlignment="1" applyProtection="1">
      <alignment horizontal="left" vertical="center" wrapText="1" indent="1"/>
      <protection locked="0"/>
    </xf>
    <xf numFmtId="49" fontId="39" fillId="13" borderId="15" xfId="40" applyFont="1" applyFill="1" applyBorder="1" applyAlignment="1" applyProtection="1">
      <alignment horizontal="left" vertical="center" indent="3"/>
    </xf>
    <xf numFmtId="49" fontId="42" fillId="13" borderId="13" xfId="40" applyFont="1" applyFill="1" applyBorder="1" applyAlignment="1" applyProtection="1">
      <alignment horizontal="center" vertical="top"/>
    </xf>
    <xf numFmtId="0" fontId="53" fillId="0" borderId="0" xfId="77" applyFont="1" applyFill="1" applyAlignment="1" applyProtection="1">
      <alignment horizontal="right" vertical="top" wrapText="1"/>
    </xf>
    <xf numFmtId="49" fontId="39" fillId="13" borderId="15" xfId="40" applyFont="1" applyFill="1" applyBorder="1" applyAlignment="1" applyProtection="1">
      <alignment horizontal="left" vertical="center" indent="1"/>
    </xf>
    <xf numFmtId="49" fontId="39" fillId="13" borderId="15" xfId="40" applyFont="1" applyFill="1" applyBorder="1" applyAlignment="1" applyProtection="1">
      <alignment horizontal="left" vertical="center" indent="2"/>
    </xf>
    <xf numFmtId="0" fontId="0" fillId="0" borderId="6" xfId="31" applyNumberFormat="1" applyFont="1" applyFill="1" applyBorder="1" applyAlignment="1" applyProtection="1">
      <alignment horizontal="left" vertical="center" wrapText="1" indent="1"/>
    </xf>
    <xf numFmtId="0" fontId="0" fillId="0" borderId="6" xfId="31" applyNumberFormat="1" applyFont="1" applyFill="1" applyBorder="1" applyAlignment="1" applyProtection="1">
      <alignment horizontal="left" vertical="center" wrapText="1" indent="2"/>
    </xf>
    <xf numFmtId="0" fontId="0" fillId="0" borderId="0" xfId="31" applyNumberFormat="1" applyFont="1" applyFill="1" applyBorder="1" applyAlignment="1" applyProtection="1">
      <alignment horizontal="left" vertical="center" wrapText="1" indent="2"/>
    </xf>
    <xf numFmtId="0" fontId="0" fillId="0" borderId="0" xfId="77" applyFont="1" applyFill="1" applyBorder="1" applyAlignment="1" applyProtection="1">
      <alignment horizontal="center" vertical="center" wrapText="1"/>
    </xf>
    <xf numFmtId="49" fontId="5" fillId="11" borderId="6" xfId="76" applyNumberFormat="1" applyFont="1" applyFill="1" applyBorder="1" applyAlignment="1" applyProtection="1">
      <alignment horizontal="left" vertical="center" wrapText="1"/>
    </xf>
    <xf numFmtId="0" fontId="5" fillId="0" borderId="6" xfId="77" applyFont="1" applyFill="1" applyBorder="1" applyAlignment="1" applyProtection="1">
      <alignment vertical="top" wrapText="1"/>
    </xf>
    <xf numFmtId="49" fontId="5" fillId="2" borderId="6" xfId="76" applyNumberFormat="1" applyFont="1" applyFill="1" applyBorder="1" applyAlignment="1" applyProtection="1">
      <alignment horizontal="left" vertical="center" wrapText="1"/>
      <protection locked="0"/>
    </xf>
    <xf numFmtId="0" fontId="82" fillId="0" borderId="0" xfId="75" applyFont="1" applyAlignment="1" applyProtection="1">
      <alignment vertical="center" wrapText="1"/>
    </xf>
    <xf numFmtId="0" fontId="32" fillId="0" borderId="0" xfId="0" applyNumberFormat="1" applyFont="1" applyBorder="1" applyAlignment="1">
      <alignment horizontal="center" vertical="center" wrapText="1"/>
    </xf>
    <xf numFmtId="49" fontId="0" fillId="0" borderId="17" xfId="0" applyFill="1" applyBorder="1">
      <alignment vertical="top"/>
    </xf>
    <xf numFmtId="0" fontId="78" fillId="0" borderId="0" xfId="0" applyNumberFormat="1" applyFont="1" applyBorder="1" applyAlignment="1">
      <alignment vertical="center"/>
    </xf>
    <xf numFmtId="0" fontId="43" fillId="0" borderId="0" xfId="0" applyNumberFormat="1" applyFont="1" applyBorder="1" applyAlignment="1">
      <alignment vertical="center"/>
    </xf>
    <xf numFmtId="49" fontId="74" fillId="9" borderId="6" xfId="31" applyNumberFormat="1" applyFill="1" applyBorder="1" applyAlignment="1" applyProtection="1">
      <alignment horizontal="left" vertical="center" wrapText="1"/>
      <protection locked="0"/>
    </xf>
    <xf numFmtId="49" fontId="5" fillId="0" borderId="6" xfId="62" applyBorder="1">
      <alignment vertical="top"/>
    </xf>
    <xf numFmtId="49" fontId="42" fillId="13" borderId="13" xfId="62" applyFont="1" applyFill="1" applyBorder="1" applyAlignment="1" applyProtection="1">
      <alignment horizontal="center" vertical="top"/>
    </xf>
    <xf numFmtId="0" fontId="5" fillId="8" borderId="6" xfId="76" applyNumberFormat="1" applyFont="1" applyFill="1" applyBorder="1" applyAlignment="1" applyProtection="1">
      <alignment horizontal="left" vertical="center" wrapText="1"/>
    </xf>
    <xf numFmtId="0" fontId="5" fillId="0" borderId="6" xfId="76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>
      <alignment horizontal="center" vertical="center"/>
    </xf>
    <xf numFmtId="49" fontId="83" fillId="6" borderId="0" xfId="38" applyNumberFormat="1" applyFont="1" applyFill="1" applyBorder="1" applyAlignment="1" applyProtection="1">
      <alignment horizontal="center" vertical="center" wrapText="1"/>
    </xf>
    <xf numFmtId="0" fontId="83" fillId="0" borderId="0" xfId="0" applyNumberFormat="1" applyFont="1" applyFill="1" applyBorder="1" applyAlignment="1">
      <alignment horizontal="center" vertical="center"/>
    </xf>
    <xf numFmtId="0" fontId="83" fillId="0" borderId="0" xfId="70" applyNumberFormat="1" applyFont="1" applyFill="1" applyBorder="1" applyAlignment="1" applyProtection="1">
      <alignment horizontal="center" vertical="center" wrapText="1"/>
    </xf>
    <xf numFmtId="0" fontId="83" fillId="0" borderId="0" xfId="76" applyNumberFormat="1" applyFont="1" applyFill="1" applyBorder="1" applyAlignment="1" applyProtection="1">
      <alignment horizontal="center" vertical="center" wrapText="1"/>
    </xf>
    <xf numFmtId="0" fontId="5" fillId="0" borderId="6" xfId="70" applyFont="1" applyFill="1" applyBorder="1" applyAlignment="1" applyProtection="1">
      <alignment horizontal="left" vertical="center" wrapText="1" indent="2"/>
    </xf>
    <xf numFmtId="49" fontId="5" fillId="0" borderId="0" xfId="77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vertical="center"/>
    </xf>
    <xf numFmtId="0" fontId="78" fillId="0" borderId="0" xfId="0" applyNumberFormat="1" applyFont="1" applyFill="1" applyBorder="1" applyAlignment="1" applyProtection="1">
      <alignment vertical="center"/>
    </xf>
    <xf numFmtId="0" fontId="0" fillId="8" borderId="6" xfId="75" applyNumberFormat="1" applyFont="1" applyFill="1" applyBorder="1" applyAlignment="1" applyProtection="1">
      <alignment horizontal="left" vertical="center" wrapText="1" indent="1"/>
    </xf>
    <xf numFmtId="49" fontId="5" fillId="9" borderId="6" xfId="75" applyNumberFormat="1" applyFont="1" applyFill="1" applyBorder="1" applyAlignment="1" applyProtection="1">
      <alignment horizontal="left" vertical="center" wrapText="1" indent="1"/>
      <protection locked="0"/>
    </xf>
    <xf numFmtId="49" fontId="0" fillId="9" borderId="6" xfId="76" applyNumberFormat="1" applyFont="1" applyFill="1" applyBorder="1" applyAlignment="1" applyProtection="1">
      <alignment horizontal="left" vertical="center" wrapText="1" indent="1"/>
      <protection locked="0"/>
    </xf>
    <xf numFmtId="49" fontId="5" fillId="8" borderId="6" xfId="75" applyNumberFormat="1" applyFont="1" applyFill="1" applyBorder="1" applyAlignment="1" applyProtection="1">
      <alignment horizontal="left" vertical="center" wrapText="1" indent="1"/>
    </xf>
    <xf numFmtId="49" fontId="5" fillId="0" borderId="6" xfId="75" applyNumberFormat="1" applyFont="1" applyFill="1" applyBorder="1" applyAlignment="1" applyProtection="1">
      <alignment horizontal="left" vertical="center" wrapText="1" indent="1"/>
    </xf>
    <xf numFmtId="0" fontId="84" fillId="0" borderId="0" xfId="0" applyNumberFormat="1" applyFont="1" applyFill="1" applyBorder="1" applyAlignment="1">
      <alignment vertical="center"/>
    </xf>
    <xf numFmtId="0" fontId="5" fillId="0" borderId="6" xfId="77" applyNumberFormat="1" applyFont="1" applyFill="1" applyBorder="1" applyAlignment="1" applyProtection="1">
      <alignment horizontal="center" vertical="center" wrapText="1"/>
    </xf>
    <xf numFmtId="0" fontId="17" fillId="0" borderId="0" xfId="78" applyFont="1" applyBorder="1" applyAlignment="1">
      <alignment vertical="center" wrapText="1"/>
    </xf>
    <xf numFmtId="0" fontId="5" fillId="0" borderId="6" xfId="70" applyNumberFormat="1" applyFont="1" applyFill="1" applyBorder="1" applyAlignment="1" applyProtection="1">
      <alignment horizontal="center" vertical="center" wrapText="1"/>
    </xf>
    <xf numFmtId="49" fontId="5" fillId="13" borderId="14" xfId="77" applyNumberFormat="1" applyFont="1" applyFill="1" applyBorder="1" applyAlignment="1" applyProtection="1">
      <alignment horizontal="center" vertical="center" wrapText="1"/>
    </xf>
    <xf numFmtId="0" fontId="5" fillId="13" borderId="15" xfId="76" applyNumberFormat="1" applyFont="1" applyFill="1" applyBorder="1" applyAlignment="1" applyProtection="1">
      <alignment horizontal="left" vertical="center" wrapText="1"/>
    </xf>
    <xf numFmtId="49" fontId="5" fillId="13" borderId="13" xfId="77" applyNumberFormat="1" applyFont="1" applyFill="1" applyBorder="1" applyAlignment="1" applyProtection="1">
      <alignment vertical="center" wrapText="1"/>
    </xf>
    <xf numFmtId="0" fontId="5" fillId="0" borderId="6" xfId="70" applyFont="1" applyFill="1" applyBorder="1" applyAlignment="1" applyProtection="1">
      <alignment horizontal="left" vertical="center" wrapText="1" indent="3"/>
    </xf>
    <xf numFmtId="0" fontId="78" fillId="0" borderId="0" xfId="0" applyNumberFormat="1" applyFont="1" applyFill="1" applyBorder="1" applyAlignment="1">
      <alignment horizontal="center" vertical="center"/>
    </xf>
    <xf numFmtId="0" fontId="5" fillId="13" borderId="13" xfId="76" applyNumberFormat="1" applyFont="1" applyFill="1" applyBorder="1" applyAlignment="1" applyProtection="1">
      <alignment horizontal="left" vertical="center" wrapText="1"/>
    </xf>
    <xf numFmtId="0" fontId="78" fillId="0" borderId="0" xfId="0" applyNumberFormat="1" applyFont="1" applyFill="1" applyBorder="1" applyAlignment="1">
      <alignment horizontal="center" vertical="center"/>
    </xf>
    <xf numFmtId="49" fontId="5" fillId="0" borderId="20" xfId="77" applyNumberFormat="1" applyFont="1" applyFill="1" applyBorder="1" applyAlignment="1" applyProtection="1">
      <alignment horizontal="center" vertical="center" wrapText="1"/>
    </xf>
    <xf numFmtId="0" fontId="5" fillId="0" borderId="20" xfId="70" applyFont="1" applyFill="1" applyBorder="1" applyAlignment="1" applyProtection="1">
      <alignment horizontal="left" vertical="center" wrapText="1" indent="2"/>
    </xf>
    <xf numFmtId="0" fontId="5" fillId="0" borderId="20" xfId="76" applyNumberFormat="1" applyFont="1" applyFill="1" applyBorder="1" applyAlignment="1" applyProtection="1">
      <alignment horizontal="left" vertical="center" wrapText="1"/>
    </xf>
    <xf numFmtId="49" fontId="5" fillId="0" borderId="20" xfId="77" applyNumberFormat="1" applyFont="1" applyFill="1" applyBorder="1" applyAlignment="1" applyProtection="1">
      <alignment vertical="center" wrapText="1"/>
    </xf>
    <xf numFmtId="49" fontId="5" fillId="11" borderId="6" xfId="76" applyNumberFormat="1" applyFont="1" applyFill="1" applyBorder="1" applyAlignment="1" applyProtection="1">
      <alignment horizontal="left" vertical="center" wrapText="1" indent="1"/>
    </xf>
    <xf numFmtId="0" fontId="0" fillId="0" borderId="6" xfId="0" applyNumberFormat="1" applyBorder="1" applyAlignment="1">
      <alignment horizontal="center" vertical="center"/>
    </xf>
    <xf numFmtId="0" fontId="78" fillId="0" borderId="0" xfId="77" applyFont="1" applyFill="1" applyAlignment="1" applyProtection="1">
      <alignment horizontal="center" vertical="center" wrapText="1"/>
    </xf>
    <xf numFmtId="0" fontId="0" fillId="0" borderId="6" xfId="77" applyFont="1" applyFill="1" applyBorder="1" applyAlignment="1" applyProtection="1">
      <alignment horizontal="left" vertical="center" wrapText="1"/>
    </xf>
    <xf numFmtId="14" fontId="48" fillId="0" borderId="6" xfId="76" applyNumberFormat="1" applyFont="1" applyFill="1" applyBorder="1" applyAlignment="1" applyProtection="1">
      <alignment horizontal="center" vertical="center" wrapText="1"/>
    </xf>
    <xf numFmtId="49" fontId="33" fillId="6" borderId="0" xfId="66" applyAlignment="1">
      <alignment vertical="top" wrapText="1"/>
    </xf>
    <xf numFmtId="49" fontId="28" fillId="0" borderId="15" xfId="38" applyNumberFormat="1" applyFont="1" applyFill="1" applyBorder="1" applyAlignment="1" applyProtection="1">
      <alignment horizontal="center" vertical="center" wrapText="1"/>
    </xf>
    <xf numFmtId="0" fontId="85" fillId="0" borderId="0" xfId="77" applyFont="1" applyFill="1" applyAlignment="1" applyProtection="1">
      <alignment vertical="center"/>
    </xf>
    <xf numFmtId="0" fontId="86" fillId="0" borderId="0" xfId="77" applyFont="1" applyFill="1" applyAlignment="1" applyProtection="1">
      <alignment vertical="center"/>
    </xf>
    <xf numFmtId="14" fontId="5" fillId="0" borderId="6" xfId="76" applyNumberFormat="1" applyFont="1" applyFill="1" applyBorder="1" applyAlignment="1" applyProtection="1">
      <alignment horizontal="left" vertical="center" wrapText="1" indent="1"/>
    </xf>
    <xf numFmtId="49" fontId="0" fillId="0" borderId="16" xfId="0" applyFill="1" applyBorder="1" applyProtection="1">
      <alignment vertical="top"/>
    </xf>
    <xf numFmtId="0" fontId="78" fillId="0" borderId="0" xfId="77" applyNumberFormat="1" applyFont="1" applyFill="1" applyAlignment="1" applyProtection="1">
      <alignment vertical="center"/>
    </xf>
    <xf numFmtId="0" fontId="78" fillId="0" borderId="0" xfId="77" applyFont="1" applyFill="1" applyAlignment="1" applyProtection="1">
      <alignment horizontal="left" vertical="center" wrapText="1" indent="1"/>
    </xf>
    <xf numFmtId="0" fontId="77" fillId="0" borderId="0" xfId="77" applyFont="1" applyFill="1" applyAlignment="1" applyProtection="1">
      <alignment horizontal="left" vertical="center" wrapText="1" indent="1"/>
    </xf>
    <xf numFmtId="0" fontId="87" fillId="0" borderId="0" xfId="77" applyFont="1" applyFill="1" applyAlignment="1" applyProtection="1">
      <alignment horizontal="left" vertical="center" wrapText="1" indent="1"/>
    </xf>
    <xf numFmtId="0" fontId="88" fillId="0" borderId="0" xfId="77" applyFont="1" applyFill="1" applyAlignment="1" applyProtection="1">
      <alignment horizontal="left" vertical="center" indent="1"/>
    </xf>
    <xf numFmtId="0" fontId="87" fillId="0" borderId="0" xfId="77" applyFont="1" applyFill="1" applyAlignment="1" applyProtection="1">
      <alignment vertical="center" wrapText="1"/>
    </xf>
    <xf numFmtId="0" fontId="57" fillId="0" borderId="0" xfId="75" applyFont="1" applyFill="1" applyAlignment="1" applyProtection="1">
      <alignment horizontal="left" vertical="center" wrapText="1"/>
    </xf>
    <xf numFmtId="0" fontId="58" fillId="0" borderId="0" xfId="75" applyFont="1" applyFill="1" applyAlignment="1" applyProtection="1">
      <alignment horizontal="left" vertical="center" wrapText="1"/>
    </xf>
    <xf numFmtId="0" fontId="59" fillId="0" borderId="0" xfId="75" applyFont="1" applyAlignment="1" applyProtection="1">
      <alignment vertical="center" wrapText="1"/>
    </xf>
    <xf numFmtId="0" fontId="57" fillId="6" borderId="0" xfId="75" applyFont="1" applyFill="1" applyBorder="1" applyAlignment="1" applyProtection="1">
      <alignment vertical="center" wrapText="1"/>
    </xf>
    <xf numFmtId="0" fontId="60" fillId="6" borderId="0" xfId="75" applyFont="1" applyFill="1" applyBorder="1" applyAlignment="1" applyProtection="1">
      <alignment horizontal="right" vertical="center" wrapText="1" indent="1"/>
    </xf>
    <xf numFmtId="0" fontId="60" fillId="6" borderId="0" xfId="75" applyFont="1" applyFill="1" applyBorder="1" applyAlignment="1" applyProtection="1">
      <alignment horizontal="left" vertical="center" wrapText="1" indent="2"/>
    </xf>
    <xf numFmtId="0" fontId="57" fillId="0" borderId="0" xfId="75" applyFont="1" applyAlignment="1" applyProtection="1">
      <alignment vertical="center" wrapText="1"/>
    </xf>
    <xf numFmtId="0" fontId="58" fillId="0" borderId="0" xfId="75" applyFont="1" applyAlignment="1" applyProtection="1">
      <alignment horizontal="center" vertical="center" wrapText="1"/>
    </xf>
    <xf numFmtId="0" fontId="57" fillId="6" borderId="0" xfId="75" applyFont="1" applyFill="1" applyBorder="1" applyAlignment="1" applyProtection="1">
      <alignment horizontal="right" vertical="center" wrapText="1" indent="1"/>
    </xf>
    <xf numFmtId="0" fontId="61" fillId="6" borderId="0" xfId="75" applyFont="1" applyFill="1" applyBorder="1" applyAlignment="1" applyProtection="1">
      <alignment horizontal="center" vertical="center" wrapText="1"/>
    </xf>
    <xf numFmtId="0" fontId="62" fillId="6" borderId="0" xfId="75" applyFont="1" applyFill="1" applyBorder="1" applyAlignment="1" applyProtection="1">
      <alignment vertical="center" wrapText="1"/>
    </xf>
    <xf numFmtId="14" fontId="57" fillId="6" borderId="0" xfId="75" applyNumberFormat="1" applyFont="1" applyFill="1" applyBorder="1" applyAlignment="1" applyProtection="1">
      <alignment horizontal="left" vertical="center" wrapText="1"/>
    </xf>
    <xf numFmtId="0" fontId="58" fillId="6" borderId="0" xfId="75" applyNumberFormat="1" applyFont="1" applyFill="1" applyBorder="1" applyAlignment="1" applyProtection="1">
      <alignment horizontal="center" vertical="center" wrapText="1"/>
    </xf>
    <xf numFmtId="0" fontId="57" fillId="6" borderId="0" xfId="75" applyNumberFormat="1" applyFont="1" applyFill="1" applyBorder="1" applyAlignment="1" applyProtection="1">
      <alignment horizontal="left" vertical="center" wrapText="1" indent="1"/>
    </xf>
    <xf numFmtId="0" fontId="57" fillId="6" borderId="0" xfId="75" applyFont="1" applyFill="1" applyBorder="1" applyAlignment="1" applyProtection="1">
      <alignment horizontal="center" vertical="center" wrapText="1"/>
    </xf>
    <xf numFmtId="0" fontId="63" fillId="6" borderId="0" xfId="75" applyFont="1" applyFill="1" applyBorder="1" applyAlignment="1" applyProtection="1">
      <alignment horizontal="center" vertical="center" wrapText="1"/>
    </xf>
    <xf numFmtId="14" fontId="63" fillId="6" borderId="0" xfId="75" applyNumberFormat="1" applyFont="1" applyFill="1" applyBorder="1" applyAlignment="1" applyProtection="1">
      <alignment horizontal="center" vertical="center" wrapText="1"/>
    </xf>
    <xf numFmtId="0" fontId="63" fillId="6" borderId="0" xfId="75" applyFont="1" applyFill="1" applyBorder="1" applyAlignment="1" applyProtection="1">
      <alignment vertical="center" wrapText="1"/>
    </xf>
    <xf numFmtId="0" fontId="64" fillId="6" borderId="0" xfId="75" applyFont="1" applyFill="1" applyBorder="1" applyAlignment="1" applyProtection="1">
      <alignment vertical="center" wrapText="1"/>
    </xf>
    <xf numFmtId="0" fontId="56" fillId="0" borderId="0" xfId="75" applyNumberFormat="1" applyFont="1" applyFill="1" applyAlignment="1" applyProtection="1">
      <alignment horizontal="left" vertical="center" wrapText="1"/>
    </xf>
    <xf numFmtId="0" fontId="55" fillId="0" borderId="0" xfId="75" applyFont="1" applyFill="1" applyAlignment="1" applyProtection="1">
      <alignment horizontal="left" vertical="center" wrapText="1"/>
    </xf>
    <xf numFmtId="0" fontId="55" fillId="0" borderId="0" xfId="75" applyFont="1" applyAlignment="1" applyProtection="1">
      <alignment vertical="center" wrapText="1"/>
    </xf>
    <xf numFmtId="0" fontId="55" fillId="0" borderId="0" xfId="75" applyFont="1" applyAlignment="1" applyProtection="1">
      <alignment horizontal="center" vertical="center" wrapText="1"/>
    </xf>
    <xf numFmtId="0" fontId="57" fillId="0" borderId="0" xfId="75" applyFont="1" applyBorder="1" applyAlignment="1" applyProtection="1">
      <alignment vertical="center" wrapText="1"/>
    </xf>
    <xf numFmtId="0" fontId="57" fillId="0" borderId="0" xfId="75" applyFont="1" applyAlignment="1" applyProtection="1">
      <alignment horizontal="right" vertical="center"/>
    </xf>
    <xf numFmtId="0" fontId="57" fillId="0" borderId="0" xfId="75" applyFont="1" applyAlignment="1" applyProtection="1">
      <alignment horizontal="center" vertical="center" wrapText="1"/>
    </xf>
    <xf numFmtId="49" fontId="5" fillId="0" borderId="0" xfId="31" applyNumberFormat="1" applyFont="1" applyFill="1" applyBorder="1" applyAlignment="1" applyProtection="1">
      <alignment vertical="center" wrapText="1"/>
    </xf>
    <xf numFmtId="0" fontId="0" fillId="0" borderId="0" xfId="0" applyNumberFormat="1" applyAlignment="1">
      <alignment horizontal="left" vertical="top" indent="1"/>
    </xf>
    <xf numFmtId="0" fontId="0" fillId="0" borderId="0" xfId="0" applyNumberFormat="1" applyAlignment="1">
      <alignment horizontal="left" vertical="center" indent="1"/>
    </xf>
    <xf numFmtId="49" fontId="89" fillId="13" borderId="15" xfId="62" applyFont="1" applyFill="1" applyBorder="1" applyAlignment="1" applyProtection="1">
      <alignment horizontal="center" vertical="center" wrapText="1"/>
    </xf>
    <xf numFmtId="0" fontId="78" fillId="0" borderId="0" xfId="77" applyFont="1" applyFill="1" applyAlignment="1" applyProtection="1">
      <alignment horizontal="left" vertical="center" indent="1"/>
    </xf>
    <xf numFmtId="0" fontId="78" fillId="0" borderId="0" xfId="77" applyNumberFormat="1" applyFont="1" applyFill="1" applyAlignment="1" applyProtection="1">
      <alignment horizontal="left" vertical="center" indent="1"/>
    </xf>
    <xf numFmtId="14" fontId="5" fillId="8" borderId="6" xfId="76" applyNumberFormat="1" applyFont="1" applyFill="1" applyBorder="1" applyAlignment="1" applyProtection="1">
      <alignment horizontal="left" vertical="center" wrapText="1" indent="1"/>
    </xf>
    <xf numFmtId="0" fontId="28" fillId="0" borderId="0" xfId="77" applyFont="1" applyFill="1" applyBorder="1" applyAlignment="1" applyProtection="1">
      <alignment horizontal="center" vertical="top" wrapText="1"/>
    </xf>
    <xf numFmtId="0" fontId="78" fillId="0" borderId="22" xfId="77" applyFont="1" applyFill="1" applyBorder="1" applyAlignment="1" applyProtection="1">
      <alignment vertical="center"/>
    </xf>
    <xf numFmtId="0" fontId="5" fillId="0" borderId="6" xfId="38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/>
    </xf>
    <xf numFmtId="49" fontId="0" fillId="0" borderId="6" xfId="0" applyNumberFormat="1" applyFill="1" applyBorder="1" applyAlignment="1" applyProtection="1">
      <alignment horizontal="center" vertical="center"/>
    </xf>
    <xf numFmtId="49" fontId="0" fillId="0" borderId="6" xfId="0" applyNumberFormat="1" applyFill="1" applyBorder="1" applyAlignment="1" applyProtection="1">
      <alignment horizontal="left" vertical="center"/>
    </xf>
    <xf numFmtId="0" fontId="77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7" fillId="10" borderId="6" xfId="77" applyFont="1" applyFill="1" applyBorder="1" applyAlignment="1" applyProtection="1">
      <alignment horizontal="center" vertical="center" wrapText="1"/>
    </xf>
    <xf numFmtId="49" fontId="5" fillId="0" borderId="0" xfId="0" applyFont="1" applyFill="1" applyProtection="1">
      <alignment vertical="top"/>
    </xf>
    <xf numFmtId="0" fontId="7" fillId="10" borderId="6" xfId="0" applyNumberFormat="1" applyFont="1" applyFill="1" applyBorder="1" applyAlignment="1" applyProtection="1">
      <alignment horizontal="center" vertical="center"/>
    </xf>
    <xf numFmtId="49" fontId="0" fillId="0" borderId="6" xfId="0" applyNumberFormat="1" applyFill="1" applyBorder="1" applyProtection="1">
      <alignment vertical="top"/>
    </xf>
    <xf numFmtId="49" fontId="0" fillId="0" borderId="6" xfId="0" applyNumberFormat="1" applyFont="1" applyFill="1" applyBorder="1" applyProtection="1">
      <alignment vertical="top"/>
    </xf>
    <xf numFmtId="0" fontId="5" fillId="0" borderId="0" xfId="77" applyFont="1" applyFill="1" applyAlignment="1" applyProtection="1">
      <alignment horizontal="left" vertical="center" wrapText="1" indent="2"/>
    </xf>
    <xf numFmtId="0" fontId="5" fillId="0" borderId="6" xfId="77" applyNumberFormat="1" applyFont="1" applyFill="1" applyBorder="1" applyAlignment="1" applyProtection="1">
      <alignment vertical="top" wrapText="1"/>
    </xf>
    <xf numFmtId="0" fontId="0" fillId="9" borderId="6" xfId="31" applyNumberFormat="1" applyFont="1" applyFill="1" applyBorder="1" applyAlignment="1" applyProtection="1">
      <alignment horizontal="left" vertical="center" wrapText="1"/>
      <protection locked="0"/>
    </xf>
    <xf numFmtId="0" fontId="5" fillId="0" borderId="6" xfId="77" applyNumberFormat="1" applyFont="1" applyFill="1" applyBorder="1" applyAlignment="1" applyProtection="1">
      <alignment horizontal="left" vertical="top" wrapText="1"/>
    </xf>
    <xf numFmtId="0" fontId="5" fillId="0" borderId="6" xfId="77" applyNumberFormat="1" applyFont="1" applyFill="1" applyBorder="1" applyAlignment="1" applyProtection="1">
      <alignment horizontal="left" vertical="center" wrapText="1"/>
    </xf>
    <xf numFmtId="0" fontId="5" fillId="0" borderId="6" xfId="70" applyFont="1" applyFill="1" applyBorder="1" applyAlignment="1" applyProtection="1">
      <alignment horizontal="left" vertical="center" wrapText="1" indent="1"/>
    </xf>
    <xf numFmtId="0" fontId="5" fillId="0" borderId="0" xfId="70" applyFont="1" applyFill="1" applyBorder="1" applyAlignment="1" applyProtection="1">
      <alignment horizontal="left" vertical="center" wrapText="1" indent="2"/>
    </xf>
    <xf numFmtId="0" fontId="5" fillId="0" borderId="0" xfId="76" applyNumberFormat="1" applyFont="1" applyFill="1" applyBorder="1" applyAlignment="1" applyProtection="1">
      <alignment horizontal="left" vertical="center" wrapText="1"/>
    </xf>
    <xf numFmtId="0" fontId="5" fillId="0" borderId="6" xfId="70" applyFont="1" applyFill="1" applyBorder="1" applyAlignment="1" applyProtection="1">
      <alignment horizontal="left" vertical="center" wrapText="1" indent="4"/>
    </xf>
    <xf numFmtId="49" fontId="5" fillId="13" borderId="23" xfId="77" applyNumberFormat="1" applyFont="1" applyFill="1" applyBorder="1" applyAlignment="1" applyProtection="1">
      <alignment horizontal="center" vertical="center" wrapText="1"/>
    </xf>
    <xf numFmtId="0" fontId="5" fillId="13" borderId="16" xfId="76" applyNumberFormat="1" applyFont="1" applyFill="1" applyBorder="1" applyAlignment="1" applyProtection="1">
      <alignment horizontal="left" vertical="center" wrapText="1"/>
    </xf>
    <xf numFmtId="49" fontId="5" fillId="13" borderId="24" xfId="77" applyNumberFormat="1" applyFont="1" applyFill="1" applyBorder="1" applyAlignment="1" applyProtection="1">
      <alignment vertical="center" wrapText="1"/>
    </xf>
    <xf numFmtId="49" fontId="5" fillId="13" borderId="19" xfId="77" applyNumberFormat="1" applyFont="1" applyFill="1" applyBorder="1" applyAlignment="1" applyProtection="1">
      <alignment horizontal="center" vertical="center" wrapText="1"/>
    </xf>
    <xf numFmtId="49" fontId="39" fillId="13" borderId="20" xfId="0" applyFont="1" applyFill="1" applyBorder="1" applyAlignment="1" applyProtection="1">
      <alignment horizontal="left" vertical="center" indent="3"/>
    </xf>
    <xf numFmtId="0" fontId="5" fillId="13" borderId="21" xfId="76" applyNumberFormat="1" applyFont="1" applyFill="1" applyBorder="1" applyAlignment="1" applyProtection="1">
      <alignment horizontal="left" vertical="center" wrapText="1"/>
    </xf>
    <xf numFmtId="0" fontId="5" fillId="0" borderId="6" xfId="38" applyFont="1" applyFill="1" applyBorder="1" applyAlignment="1" applyProtection="1">
      <alignment horizontal="center" vertical="center" wrapText="1"/>
    </xf>
    <xf numFmtId="49" fontId="5" fillId="0" borderId="17" xfId="72" applyNumberFormat="1" applyFont="1" applyFill="1" applyBorder="1" applyAlignment="1" applyProtection="1">
      <alignment horizontal="left" vertical="center" wrapText="1"/>
    </xf>
    <xf numFmtId="49" fontId="7" fillId="13" borderId="14" xfId="62" applyFont="1" applyFill="1" applyBorder="1" applyAlignment="1" applyProtection="1">
      <alignment horizontal="center" vertical="center"/>
    </xf>
    <xf numFmtId="49" fontId="39" fillId="13" borderId="13" xfId="62" applyFont="1" applyFill="1" applyBorder="1" applyAlignment="1" applyProtection="1">
      <alignment horizontal="left" vertical="center"/>
    </xf>
    <xf numFmtId="0" fontId="5" fillId="0" borderId="0" xfId="72" applyFont="1" applyAlignment="1" applyProtection="1"/>
    <xf numFmtId="49" fontId="0" fillId="9" borderId="6" xfId="76" applyNumberFormat="1" applyFont="1" applyFill="1" applyBorder="1" applyAlignment="1" applyProtection="1">
      <alignment horizontal="left" vertical="center" wrapText="1"/>
      <protection locked="0"/>
    </xf>
    <xf numFmtId="49" fontId="0" fillId="0" borderId="16" xfId="0" applyBorder="1" applyAlignment="1">
      <alignment horizontal="center" vertical="center"/>
    </xf>
    <xf numFmtId="49" fontId="0" fillId="0" borderId="16" xfId="0" applyFill="1" applyBorder="1" applyAlignment="1" applyProtection="1">
      <alignment horizontal="center" vertical="center"/>
    </xf>
    <xf numFmtId="0" fontId="65" fillId="6" borderId="0" xfId="75" applyFont="1" applyFill="1" applyBorder="1" applyAlignment="1" applyProtection="1">
      <alignment vertical="center" wrapText="1"/>
    </xf>
    <xf numFmtId="0" fontId="66" fillId="0" borderId="0" xfId="77" applyFont="1" applyFill="1" applyAlignment="1" applyProtection="1">
      <alignment vertical="center" wrapText="1"/>
    </xf>
    <xf numFmtId="0" fontId="66" fillId="0" borderId="0" xfId="37" applyFont="1" applyFill="1" applyBorder="1" applyAlignment="1" applyProtection="1">
      <alignment vertical="center" wrapText="1"/>
    </xf>
    <xf numFmtId="0" fontId="66" fillId="0" borderId="0" xfId="78" applyFont="1" applyBorder="1" applyAlignment="1">
      <alignment vertical="center" wrapText="1"/>
    </xf>
    <xf numFmtId="0" fontId="66" fillId="0" borderId="0" xfId="72" applyFont="1" applyProtection="1"/>
    <xf numFmtId="49" fontId="67" fillId="0" borderId="0" xfId="0" applyFont="1">
      <alignment vertical="top"/>
    </xf>
    <xf numFmtId="0" fontId="78" fillId="0" borderId="0" xfId="0" applyNumberFormat="1" applyFont="1" applyFill="1" applyBorder="1" applyAlignment="1">
      <alignment horizontal="center" vertical="center"/>
    </xf>
    <xf numFmtId="49" fontId="68" fillId="0" borderId="0" xfId="0" applyFont="1" applyBorder="1">
      <alignment vertical="top"/>
    </xf>
    <xf numFmtId="49" fontId="0" fillId="0" borderId="0" xfId="0" applyNumberFormat="1" applyFont="1" applyFill="1" applyBorder="1" applyAlignment="1" applyProtection="1">
      <alignment horizontal="right" vertical="center" wrapText="1" indent="1"/>
    </xf>
    <xf numFmtId="49" fontId="0" fillId="0" borderId="0" xfId="0" applyNumberFormat="1" applyFill="1" applyBorder="1" applyAlignment="1" applyProtection="1">
      <alignment horizontal="right" vertical="center" wrapText="1" indent="1"/>
    </xf>
    <xf numFmtId="0" fontId="5" fillId="0" borderId="0" xfId="75" applyNumberFormat="1" applyFont="1" applyFill="1" applyBorder="1" applyAlignment="1" applyProtection="1">
      <alignment horizontal="center" vertical="center" wrapText="1"/>
    </xf>
    <xf numFmtId="49" fontId="5" fillId="0" borderId="25" xfId="0" applyNumberFormat="1" applyFont="1" applyBorder="1" applyProtection="1">
      <alignment vertical="top"/>
    </xf>
    <xf numFmtId="49" fontId="5" fillId="0" borderId="25" xfId="0" applyNumberFormat="1" applyFont="1" applyBorder="1" applyAlignment="1" applyProtection="1">
      <alignment vertical="top" wrapText="1"/>
    </xf>
    <xf numFmtId="0" fontId="5" fillId="9" borderId="6" xfId="76" applyNumberFormat="1" applyFont="1" applyFill="1" applyBorder="1" applyAlignment="1" applyProtection="1">
      <alignment horizontal="left" vertical="center" wrapText="1"/>
      <protection locked="0"/>
    </xf>
    <xf numFmtId="49" fontId="5" fillId="9" borderId="6" xfId="0" applyNumberFormat="1" applyFont="1" applyFill="1" applyBorder="1" applyAlignment="1" applyProtection="1">
      <alignment horizontal="left" vertical="center" wrapText="1" indent="1"/>
      <protection locked="0"/>
    </xf>
    <xf numFmtId="0" fontId="34" fillId="6" borderId="0" xfId="64" applyNumberFormat="1" applyFont="1" applyFill="1" applyBorder="1" applyAlignment="1">
      <alignment horizontal="left" vertical="center" wrapText="1"/>
    </xf>
    <xf numFmtId="0" fontId="33" fillId="6" borderId="0" xfId="64" applyNumberFormat="1" applyFont="1" applyFill="1" applyBorder="1" applyAlignment="1">
      <alignment vertical="top" wrapText="1"/>
    </xf>
    <xf numFmtId="0" fontId="34" fillId="6" borderId="0" xfId="64" applyNumberFormat="1" applyFont="1" applyFill="1" applyBorder="1" applyAlignment="1">
      <alignment vertical="center" wrapText="1"/>
    </xf>
    <xf numFmtId="0" fontId="33" fillId="6" borderId="0" xfId="64" applyNumberFormat="1" applyFont="1" applyFill="1" applyBorder="1" applyAlignment="1">
      <alignment vertical="center" wrapText="1"/>
    </xf>
    <xf numFmtId="0" fontId="78" fillId="0" borderId="0" xfId="62" applyNumberFormat="1" applyFont="1">
      <alignment vertical="top"/>
    </xf>
    <xf numFmtId="49" fontId="78" fillId="0" borderId="0" xfId="62" applyNumberFormat="1" applyFont="1">
      <alignment vertical="top"/>
    </xf>
    <xf numFmtId="0" fontId="28" fillId="0" borderId="0" xfId="77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18" fillId="10" borderId="6" xfId="77" applyFont="1" applyFill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top" wrapText="1"/>
    </xf>
    <xf numFmtId="0" fontId="0" fillId="0" borderId="6" xfId="0" applyNumberFormat="1" applyBorder="1">
      <alignment vertical="top"/>
    </xf>
    <xf numFmtId="0" fontId="0" fillId="0" borderId="6" xfId="0" applyNumberFormat="1" applyBorder="1" applyAlignment="1">
      <alignment vertical="top" wrapText="1"/>
    </xf>
    <xf numFmtId="49" fontId="5" fillId="0" borderId="6" xfId="0" applyNumberFormat="1" applyFont="1" applyBorder="1" applyAlignment="1" applyProtection="1">
      <alignment horizontal="right" vertical="center"/>
    </xf>
    <xf numFmtId="0" fontId="69" fillId="0" borderId="0" xfId="0" applyNumberFormat="1" applyFont="1" applyAlignment="1">
      <alignment vertical="center"/>
    </xf>
    <xf numFmtId="49" fontId="56" fillId="0" borderId="0" xfId="76" applyNumberFormat="1" applyFont="1" applyFill="1" applyBorder="1" applyAlignment="1" applyProtection="1">
      <alignment horizontal="center" vertical="center" wrapText="1"/>
    </xf>
    <xf numFmtId="0" fontId="56" fillId="0" borderId="0" xfId="70" applyFont="1" applyFill="1" applyBorder="1" applyAlignment="1" applyProtection="1">
      <alignment vertical="center" wrapText="1"/>
    </xf>
    <xf numFmtId="49" fontId="56" fillId="0" borderId="0" xfId="76" applyNumberFormat="1" applyFont="1" applyFill="1" applyBorder="1" applyAlignment="1" applyProtection="1">
      <alignment vertical="center" wrapText="1"/>
    </xf>
    <xf numFmtId="0" fontId="56" fillId="0" borderId="0" xfId="70" applyNumberFormat="1" applyFont="1" applyFill="1" applyBorder="1" applyAlignment="1" applyProtection="1">
      <alignment vertical="center" wrapText="1"/>
    </xf>
    <xf numFmtId="49" fontId="70" fillId="0" borderId="0" xfId="76" applyNumberFormat="1" applyFont="1" applyFill="1" applyBorder="1" applyAlignment="1" applyProtection="1">
      <alignment vertical="center" wrapText="1"/>
    </xf>
    <xf numFmtId="0" fontId="56" fillId="0" borderId="0" xfId="70" applyFont="1" applyFill="1" applyBorder="1" applyAlignment="1" applyProtection="1">
      <alignment horizontal="right" vertical="center" wrapText="1"/>
    </xf>
    <xf numFmtId="0" fontId="69" fillId="0" borderId="0" xfId="0" applyNumberFormat="1" applyFont="1" applyBorder="1" applyAlignment="1">
      <alignment vertical="center"/>
    </xf>
    <xf numFmtId="0" fontId="78" fillId="0" borderId="0" xfId="0" applyNumberFormat="1" applyFont="1" applyAlignment="1">
      <alignment vertical="center"/>
    </xf>
    <xf numFmtId="49" fontId="5" fillId="11" borderId="6" xfId="76" applyNumberFormat="1" applyFont="1" applyFill="1" applyBorder="1" applyAlignment="1" applyProtection="1">
      <alignment horizontal="center" vertical="center" wrapText="1"/>
    </xf>
    <xf numFmtId="0" fontId="5" fillId="6" borderId="25" xfId="77" applyFont="1" applyFill="1" applyBorder="1" applyAlignment="1" applyProtection="1">
      <alignment horizontal="center" vertical="center" wrapText="1"/>
    </xf>
    <xf numFmtId="0" fontId="5" fillId="6" borderId="26" xfId="77" applyFont="1" applyFill="1" applyBorder="1" applyAlignment="1" applyProtection="1">
      <alignment horizontal="center" vertical="center" wrapText="1"/>
    </xf>
    <xf numFmtId="0" fontId="5" fillId="6" borderId="17" xfId="77" applyFont="1" applyFill="1" applyBorder="1" applyAlignment="1" applyProtection="1">
      <alignment horizontal="center" vertical="center" wrapText="1"/>
    </xf>
    <xf numFmtId="0" fontId="17" fillId="0" borderId="0" xfId="77" applyFont="1" applyFill="1" applyBorder="1" applyAlignment="1" applyProtection="1">
      <alignment vertical="center" wrapText="1"/>
    </xf>
    <xf numFmtId="0" fontId="5" fillId="0" borderId="0" xfId="70" applyFont="1" applyFill="1" applyBorder="1" applyAlignment="1" applyProtection="1">
      <alignment horizontal="left" vertical="center" wrapText="1"/>
    </xf>
    <xf numFmtId="0" fontId="28" fillId="6" borderId="0" xfId="38" applyNumberFormat="1" applyFont="1" applyFill="1" applyBorder="1" applyAlignment="1" applyProtection="1">
      <alignment horizontal="center" vertical="center" wrapText="1"/>
    </xf>
    <xf numFmtId="0" fontId="5" fillId="0" borderId="0" xfId="70" applyFont="1" applyFill="1" applyBorder="1" applyAlignment="1" applyProtection="1">
      <alignment horizontal="right" vertical="center" wrapText="1"/>
    </xf>
    <xf numFmtId="0" fontId="90" fillId="6" borderId="0" xfId="77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>
      <alignment vertical="center"/>
    </xf>
    <xf numFmtId="49" fontId="0" fillId="13" borderId="14" xfId="0" applyFill="1" applyBorder="1" applyProtection="1">
      <alignment vertical="top"/>
    </xf>
    <xf numFmtId="4" fontId="5" fillId="0" borderId="6" xfId="31" applyNumberFormat="1" applyFont="1" applyFill="1" applyBorder="1" applyAlignment="1" applyProtection="1">
      <alignment vertical="center" wrapText="1"/>
    </xf>
    <xf numFmtId="49" fontId="5" fillId="0" borderId="6" xfId="77" applyNumberFormat="1" applyFont="1" applyFill="1" applyBorder="1" applyAlignment="1" applyProtection="1">
      <alignment horizontal="left" vertical="center" wrapText="1" indent="7"/>
    </xf>
    <xf numFmtId="0" fontId="78" fillId="6" borderId="0" xfId="38" applyNumberFormat="1" applyFont="1" applyFill="1" applyBorder="1" applyAlignment="1" applyProtection="1">
      <alignment horizontal="center" vertical="center" wrapText="1"/>
    </xf>
    <xf numFmtId="49" fontId="78" fillId="6" borderId="0" xfId="38" applyNumberFormat="1" applyFont="1" applyFill="1" applyBorder="1" applyAlignment="1" applyProtection="1">
      <alignment horizontal="center" vertical="center" wrapText="1"/>
    </xf>
    <xf numFmtId="0" fontId="17" fillId="0" borderId="0" xfId="78" applyFont="1" applyBorder="1" applyAlignment="1">
      <alignment horizontal="center" vertical="center" wrapText="1"/>
    </xf>
    <xf numFmtId="0" fontId="5" fillId="0" borderId="0" xfId="76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horizontal="center" vertical="center"/>
    </xf>
    <xf numFmtId="0" fontId="78" fillId="0" borderId="0" xfId="77" applyFont="1" applyFill="1" applyAlignment="1" applyProtection="1">
      <alignment vertical="center" wrapText="1"/>
    </xf>
    <xf numFmtId="49" fontId="78" fillId="0" borderId="0" xfId="0" applyFont="1">
      <alignment vertical="top"/>
    </xf>
    <xf numFmtId="0" fontId="5" fillId="6" borderId="16" xfId="77" applyFont="1" applyFill="1" applyBorder="1" applyAlignment="1" applyProtection="1">
      <alignment vertical="center" wrapText="1"/>
    </xf>
    <xf numFmtId="0" fontId="78" fillId="0" borderId="0" xfId="76" applyNumberFormat="1" applyFont="1" applyFill="1" applyBorder="1" applyAlignment="1" applyProtection="1">
      <alignment vertical="center" wrapText="1"/>
    </xf>
    <xf numFmtId="0" fontId="78" fillId="0" borderId="0" xfId="77" applyFont="1" applyFill="1" applyAlignment="1" applyProtection="1">
      <alignment vertical="center"/>
    </xf>
    <xf numFmtId="0" fontId="78" fillId="0" borderId="0" xfId="0" applyNumberFormat="1" applyFont="1" applyFill="1" applyBorder="1" applyAlignment="1">
      <alignment vertical="center"/>
    </xf>
    <xf numFmtId="49" fontId="78" fillId="0" borderId="0" xfId="77" applyNumberFormat="1" applyFont="1" applyFill="1" applyAlignment="1" applyProtection="1">
      <alignment vertical="center" wrapText="1"/>
    </xf>
    <xf numFmtId="0" fontId="5" fillId="0" borderId="6" xfId="77" applyFont="1" applyFill="1" applyBorder="1" applyAlignment="1" applyProtection="1">
      <alignment horizontal="left" vertical="center" wrapText="1"/>
    </xf>
    <xf numFmtId="0" fontId="5" fillId="6" borderId="6" xfId="77" applyFont="1" applyFill="1" applyBorder="1" applyAlignment="1" applyProtection="1">
      <alignment horizontal="left" vertical="center" wrapText="1"/>
    </xf>
    <xf numFmtId="49" fontId="78" fillId="6" borderId="15" xfId="38" applyNumberFormat="1" applyFont="1" applyFill="1" applyBorder="1" applyAlignment="1" applyProtection="1">
      <alignment horizontal="center" vertical="center" wrapText="1"/>
    </xf>
    <xf numFmtId="49" fontId="77" fillId="0" borderId="0" xfId="77" applyNumberFormat="1" applyFont="1" applyFill="1" applyAlignment="1" applyProtection="1">
      <alignment vertical="center" wrapText="1"/>
    </xf>
    <xf numFmtId="0" fontId="77" fillId="0" borderId="0" xfId="0" applyNumberFormat="1" applyFont="1" applyFill="1" applyBorder="1" applyAlignment="1">
      <alignment vertical="center"/>
    </xf>
    <xf numFmtId="49" fontId="36" fillId="0" borderId="6" xfId="76" applyNumberFormat="1" applyFont="1" applyFill="1" applyBorder="1" applyAlignment="1" applyProtection="1">
      <alignment vertical="center" wrapText="1"/>
    </xf>
    <xf numFmtId="0" fontId="5" fillId="0" borderId="0" xfId="77" applyFont="1" applyFill="1" applyAlignment="1" applyProtection="1">
      <alignment horizontal="right" vertical="top" wrapText="1"/>
    </xf>
    <xf numFmtId="49" fontId="0" fillId="0" borderId="0" xfId="77" applyNumberFormat="1" applyFont="1" applyFill="1" applyAlignment="1" applyProtection="1">
      <alignment horizontal="left" vertical="top"/>
    </xf>
    <xf numFmtId="49" fontId="0" fillId="0" borderId="0" xfId="77" applyNumberFormat="1" applyFont="1" applyFill="1" applyAlignment="1" applyProtection="1">
      <alignment vertical="center" wrapText="1"/>
    </xf>
    <xf numFmtId="0" fontId="5" fillId="0" borderId="0" xfId="77" applyFont="1" applyFill="1" applyAlignment="1" applyProtection="1">
      <alignment vertical="top" wrapText="1"/>
    </xf>
    <xf numFmtId="49" fontId="0" fillId="0" borderId="0" xfId="77" applyNumberFormat="1" applyFont="1" applyFill="1" applyAlignment="1" applyProtection="1">
      <alignment vertical="center"/>
    </xf>
    <xf numFmtId="49" fontId="78" fillId="0" borderId="0" xfId="77" applyNumberFormat="1" applyFont="1" applyFill="1" applyAlignment="1" applyProtection="1">
      <alignment vertical="center"/>
    </xf>
    <xf numFmtId="0" fontId="71" fillId="0" borderId="0" xfId="0" applyNumberFormat="1" applyFont="1" applyFill="1" applyBorder="1" applyAlignment="1">
      <alignment vertical="center"/>
    </xf>
    <xf numFmtId="0" fontId="5" fillId="6" borderId="25" xfId="77" applyFont="1" applyFill="1" applyBorder="1" applyAlignment="1" applyProtection="1">
      <alignment vertical="center" wrapText="1"/>
    </xf>
    <xf numFmtId="0" fontId="5" fillId="6" borderId="26" xfId="77" applyFont="1" applyFill="1" applyBorder="1" applyAlignment="1" applyProtection="1">
      <alignment vertical="center" wrapText="1"/>
    </xf>
    <xf numFmtId="49" fontId="27" fillId="13" borderId="14" xfId="0" applyFont="1" applyFill="1" applyBorder="1" applyAlignment="1" applyProtection="1">
      <alignment horizontal="center" vertical="center"/>
    </xf>
    <xf numFmtId="49" fontId="27" fillId="13" borderId="15" xfId="0" applyFont="1" applyFill="1" applyBorder="1" applyAlignment="1" applyProtection="1">
      <alignment horizontal="left" vertical="center"/>
    </xf>
    <xf numFmtId="0" fontId="5" fillId="6" borderId="6" xfId="77" applyNumberFormat="1" applyFont="1" applyFill="1" applyBorder="1" applyAlignment="1" applyProtection="1">
      <alignment horizontal="left" vertical="center" wrapText="1" indent="1"/>
    </xf>
    <xf numFmtId="0" fontId="5" fillId="6" borderId="6" xfId="77" applyNumberFormat="1" applyFont="1" applyFill="1" applyBorder="1" applyAlignment="1" applyProtection="1">
      <alignment horizontal="left" vertical="center" wrapText="1" indent="2"/>
    </xf>
    <xf numFmtId="0" fontId="5" fillId="6" borderId="6" xfId="77" applyNumberFormat="1" applyFont="1" applyFill="1" applyBorder="1" applyAlignment="1" applyProtection="1">
      <alignment horizontal="left" vertical="center" wrapText="1" indent="3"/>
    </xf>
    <xf numFmtId="49" fontId="39" fillId="13" borderId="15" xfId="0" applyFont="1" applyFill="1" applyBorder="1" applyAlignment="1" applyProtection="1">
      <alignment horizontal="left" vertical="center" indent="4"/>
    </xf>
    <xf numFmtId="0" fontId="5" fillId="6" borderId="6" xfId="77" applyNumberFormat="1" applyFont="1" applyFill="1" applyBorder="1" applyAlignment="1" applyProtection="1">
      <alignment horizontal="left" vertical="center" wrapText="1" indent="4"/>
    </xf>
    <xf numFmtId="0" fontId="5" fillId="6" borderId="6" xfId="77" applyNumberFormat="1" applyFont="1" applyFill="1" applyBorder="1" applyAlignment="1" applyProtection="1">
      <alignment horizontal="left" vertical="center" wrapText="1" indent="5"/>
    </xf>
    <xf numFmtId="49" fontId="39" fillId="13" borderId="15" xfId="0" applyFont="1" applyFill="1" applyBorder="1" applyAlignment="1" applyProtection="1">
      <alignment horizontal="left" vertical="center" indent="5"/>
    </xf>
    <xf numFmtId="49" fontId="39" fillId="13" borderId="15" xfId="0" applyFont="1" applyFill="1" applyBorder="1" applyAlignment="1" applyProtection="1">
      <alignment horizontal="left" vertical="center" indent="6"/>
    </xf>
    <xf numFmtId="0" fontId="5" fillId="0" borderId="6" xfId="77" applyFont="1" applyFill="1" applyBorder="1" applyAlignment="1" applyProtection="1">
      <alignment vertical="center" wrapText="1"/>
    </xf>
    <xf numFmtId="49" fontId="5" fillId="13" borderId="13" xfId="76" applyNumberFormat="1" applyFont="1" applyFill="1" applyBorder="1" applyAlignment="1" applyProtection="1">
      <alignment horizontal="center" vertical="center" wrapText="1"/>
    </xf>
    <xf numFmtId="0" fontId="5" fillId="0" borderId="6" xfId="77" applyNumberFormat="1" applyFont="1" applyFill="1" applyBorder="1" applyAlignment="1" applyProtection="1">
      <alignment horizontal="left" vertical="center" wrapText="1" indent="4"/>
    </xf>
    <xf numFmtId="4" fontId="5" fillId="0" borderId="6" xfId="31" applyNumberFormat="1" applyFont="1" applyFill="1" applyBorder="1" applyAlignment="1" applyProtection="1">
      <alignment horizontal="right" vertical="center" wrapText="1"/>
    </xf>
    <xf numFmtId="49" fontId="36" fillId="13" borderId="15" xfId="76" applyNumberFormat="1" applyFont="1" applyFill="1" applyBorder="1" applyAlignment="1" applyProtection="1">
      <alignment horizontal="center" vertical="center" wrapText="1"/>
    </xf>
    <xf numFmtId="49" fontId="5" fillId="0" borderId="30" xfId="0" applyNumberFormat="1" applyFont="1" applyBorder="1" applyAlignment="1" applyProtection="1">
      <alignment vertical="top" wrapText="1"/>
    </xf>
    <xf numFmtId="0" fontId="90" fillId="6" borderId="0" xfId="77" applyFont="1" applyFill="1" applyBorder="1" applyAlignment="1" applyProtection="1">
      <alignment vertical="center" wrapText="1"/>
    </xf>
    <xf numFmtId="49" fontId="5" fillId="13" borderId="15" xfId="77" applyNumberFormat="1" applyFont="1" applyFill="1" applyBorder="1" applyAlignment="1" applyProtection="1">
      <alignment horizontal="left" vertical="center" wrapText="1" indent="4"/>
    </xf>
    <xf numFmtId="4" fontId="0" fillId="13" borderId="15" xfId="0" applyNumberFormat="1" applyFill="1" applyBorder="1" applyAlignment="1" applyProtection="1">
      <alignment horizontal="right" vertical="center"/>
    </xf>
    <xf numFmtId="49" fontId="0" fillId="13" borderId="15" xfId="76" applyNumberFormat="1" applyFont="1" applyFill="1" applyBorder="1" applyAlignment="1" applyProtection="1">
      <alignment horizontal="center" vertical="center" wrapText="1"/>
    </xf>
    <xf numFmtId="49" fontId="39" fillId="13" borderId="14" xfId="0" applyFont="1" applyFill="1" applyBorder="1" applyAlignment="1" applyProtection="1">
      <alignment vertical="center" wrapText="1"/>
    </xf>
    <xf numFmtId="49" fontId="39" fillId="13" borderId="15" xfId="0" applyFont="1" applyFill="1" applyBorder="1" applyAlignment="1" applyProtection="1">
      <alignment vertical="center"/>
    </xf>
    <xf numFmtId="49" fontId="39" fillId="13" borderId="15" xfId="0" applyFont="1" applyFill="1" applyBorder="1" applyAlignment="1" applyProtection="1">
      <alignment vertical="center" wrapText="1"/>
    </xf>
    <xf numFmtId="0" fontId="5" fillId="6" borderId="6" xfId="77" applyFont="1" applyFill="1" applyBorder="1" applyAlignment="1" applyProtection="1">
      <alignment vertical="center" wrapText="1"/>
    </xf>
    <xf numFmtId="0" fontId="5" fillId="0" borderId="6" xfId="76" applyNumberFormat="1" applyFont="1" applyFill="1" applyBorder="1" applyAlignment="1" applyProtection="1">
      <alignment vertical="center" wrapText="1"/>
    </xf>
    <xf numFmtId="0" fontId="5" fillId="0" borderId="0" xfId="77" applyNumberFormat="1" applyFont="1" applyFill="1" applyAlignment="1" applyProtection="1">
      <alignment vertical="center" wrapText="1"/>
    </xf>
    <xf numFmtId="4" fontId="78" fillId="0" borderId="6" xfId="31" applyNumberFormat="1" applyFont="1" applyFill="1" applyBorder="1" applyAlignment="1" applyProtection="1">
      <alignment horizontal="center" vertical="center" wrapText="1"/>
    </xf>
    <xf numFmtId="0" fontId="78" fillId="0" borderId="0" xfId="77" applyFont="1" applyFill="1" applyAlignment="1" applyProtection="1">
      <alignment vertical="center" wrapText="1"/>
    </xf>
    <xf numFmtId="49" fontId="5" fillId="0" borderId="6" xfId="76" applyNumberFormat="1" applyFont="1" applyFill="1" applyBorder="1" applyAlignment="1" applyProtection="1">
      <alignment vertical="center" wrapText="1"/>
    </xf>
    <xf numFmtId="49" fontId="78" fillId="0" borderId="0" xfId="0" applyFont="1">
      <alignment vertical="top"/>
    </xf>
    <xf numFmtId="0" fontId="78" fillId="0" borderId="0" xfId="76" applyNumberFormat="1" applyFont="1" applyFill="1" applyBorder="1" applyAlignment="1" applyProtection="1">
      <alignment vertical="center" wrapText="1"/>
    </xf>
    <xf numFmtId="0" fontId="78" fillId="0" borderId="0" xfId="77" applyFont="1" applyFill="1" applyAlignment="1" applyProtection="1">
      <alignment vertical="center"/>
    </xf>
    <xf numFmtId="0" fontId="78" fillId="0" borderId="0" xfId="0" applyNumberFormat="1" applyFont="1" applyFill="1" applyBorder="1" applyAlignment="1">
      <alignment vertical="center"/>
    </xf>
    <xf numFmtId="49" fontId="78" fillId="0" borderId="0" xfId="77" applyNumberFormat="1" applyFont="1" applyFill="1" applyAlignment="1" applyProtection="1">
      <alignment vertical="center" wrapText="1"/>
    </xf>
    <xf numFmtId="0" fontId="5" fillId="6" borderId="6" xfId="77" applyNumberFormat="1" applyFont="1" applyFill="1" applyBorder="1" applyAlignment="1" applyProtection="1">
      <alignment horizontal="left" vertical="center" wrapText="1"/>
    </xf>
    <xf numFmtId="49" fontId="78" fillId="0" borderId="0" xfId="0" applyNumberFormat="1" applyFont="1" applyFill="1" applyAlignment="1" applyProtection="1">
      <alignment vertical="center"/>
    </xf>
    <xf numFmtId="49" fontId="78" fillId="0" borderId="0" xfId="0" applyFont="1" applyFill="1" applyProtection="1">
      <alignment vertical="top"/>
    </xf>
    <xf numFmtId="0" fontId="46" fillId="0" borderId="0" xfId="70" applyFont="1" applyFill="1" applyBorder="1" applyAlignment="1" applyProtection="1">
      <alignment vertical="center" wrapText="1"/>
    </xf>
    <xf numFmtId="49" fontId="39" fillId="13" borderId="14" xfId="0" applyFont="1" applyFill="1" applyBorder="1" applyAlignment="1" applyProtection="1">
      <alignment horizontal="left" vertical="center"/>
    </xf>
    <xf numFmtId="49" fontId="39" fillId="13" borderId="14" xfId="0" applyFont="1" applyFill="1" applyBorder="1" applyAlignment="1" applyProtection="1">
      <alignment horizontal="left" vertical="center" indent="1"/>
    </xf>
    <xf numFmtId="4" fontId="91" fillId="13" borderId="13" xfId="0" applyNumberFormat="1" applyFont="1" applyFill="1" applyBorder="1" applyAlignment="1" applyProtection="1">
      <alignment horizontal="right"/>
    </xf>
    <xf numFmtId="49" fontId="83" fillId="6" borderId="0" xfId="38" applyNumberFormat="1" applyFont="1" applyFill="1" applyBorder="1" applyAlignment="1" applyProtection="1">
      <alignment horizontal="center" vertical="center" wrapText="1"/>
    </xf>
    <xf numFmtId="0" fontId="83" fillId="0" borderId="0" xfId="0" applyNumberFormat="1" applyFont="1" applyFill="1" applyBorder="1" applyAlignment="1">
      <alignment horizontal="center" vertical="center"/>
    </xf>
    <xf numFmtId="0" fontId="83" fillId="0" borderId="0" xfId="70" applyNumberFormat="1" applyFont="1" applyFill="1" applyBorder="1" applyAlignment="1" applyProtection="1">
      <alignment horizontal="center" vertical="center" wrapText="1"/>
    </xf>
    <xf numFmtId="0" fontId="83" fillId="0" borderId="0" xfId="76" applyNumberFormat="1" applyFont="1" applyFill="1" applyBorder="1" applyAlignment="1" applyProtection="1">
      <alignment horizontal="center" vertical="center" wrapText="1"/>
    </xf>
    <xf numFmtId="0" fontId="78" fillId="0" borderId="0" xfId="0" applyNumberFormat="1" applyFont="1" applyFill="1" applyBorder="1" applyAlignment="1" applyProtection="1">
      <alignment vertical="center"/>
    </xf>
    <xf numFmtId="0" fontId="84" fillId="0" borderId="0" xfId="0" applyNumberFormat="1" applyFont="1" applyFill="1" applyBorder="1" applyAlignment="1">
      <alignment vertical="center"/>
    </xf>
    <xf numFmtId="0" fontId="0" fillId="6" borderId="6" xfId="75" applyFont="1" applyFill="1" applyBorder="1" applyAlignment="1" applyProtection="1">
      <alignment horizontal="right" vertical="center" wrapText="1" indent="1"/>
    </xf>
    <xf numFmtId="0" fontId="78" fillId="0" borderId="0" xfId="0" applyNumberFormat="1" applyFont="1" applyFill="1" applyBorder="1" applyAlignment="1">
      <alignment horizontal="center" vertical="center"/>
    </xf>
    <xf numFmtId="49" fontId="28" fillId="6" borderId="15" xfId="38" applyNumberFormat="1" applyFont="1" applyFill="1" applyBorder="1" applyAlignment="1" applyProtection="1">
      <alignment horizontal="center" vertical="center" wrapText="1"/>
    </xf>
    <xf numFmtId="0" fontId="28" fillId="6" borderId="15" xfId="38" applyNumberFormat="1" applyFont="1" applyFill="1" applyBorder="1" applyAlignment="1" applyProtection="1">
      <alignment horizontal="center" vertical="center" wrapText="1"/>
    </xf>
    <xf numFmtId="0" fontId="78" fillId="6" borderId="15" xfId="38" applyNumberFormat="1" applyFont="1" applyFill="1" applyBorder="1" applyAlignment="1" applyProtection="1">
      <alignment horizontal="center" vertical="center" wrapText="1"/>
    </xf>
    <xf numFmtId="0" fontId="5" fillId="0" borderId="6" xfId="70" applyFont="1" applyFill="1" applyBorder="1" applyAlignment="1" applyProtection="1">
      <alignment vertical="center" wrapText="1"/>
    </xf>
    <xf numFmtId="0" fontId="5" fillId="0" borderId="6" xfId="77" applyNumberFormat="1" applyFont="1" applyFill="1" applyBorder="1" applyAlignment="1" applyProtection="1">
      <alignment horizontal="left" vertical="center" wrapText="1" indent="6"/>
    </xf>
    <xf numFmtId="49" fontId="28" fillId="6" borderId="20" xfId="38" applyNumberFormat="1" applyFont="1" applyFill="1" applyBorder="1" applyAlignment="1" applyProtection="1">
      <alignment horizontal="center" vertical="center" wrapText="1"/>
    </xf>
    <xf numFmtId="0" fontId="28" fillId="6" borderId="20" xfId="38" applyNumberFormat="1" applyFont="1" applyFill="1" applyBorder="1" applyAlignment="1" applyProtection="1">
      <alignment horizontal="center" vertical="center" wrapText="1"/>
    </xf>
    <xf numFmtId="0" fontId="78" fillId="6" borderId="20" xfId="38" applyNumberFormat="1" applyFont="1" applyFill="1" applyBorder="1" applyAlignment="1" applyProtection="1">
      <alignment horizontal="center" vertical="center" wrapText="1"/>
    </xf>
    <xf numFmtId="0" fontId="78" fillId="6" borderId="0" xfId="38" applyNumberFormat="1" applyFont="1" applyFill="1" applyBorder="1" applyAlignment="1" applyProtection="1">
      <alignment horizontal="center" vertical="center" wrapText="1"/>
    </xf>
    <xf numFmtId="0" fontId="5" fillId="12" borderId="6" xfId="68" applyFont="1" applyFill="1" applyBorder="1" applyAlignment="1" applyProtection="1">
      <alignment horizontal="center" vertical="center" wrapText="1"/>
    </xf>
    <xf numFmtId="0" fontId="0" fillId="12" borderId="14" xfId="68" applyFont="1" applyFill="1" applyBorder="1" applyAlignment="1" applyProtection="1">
      <alignment horizontal="center" vertical="center" wrapText="1"/>
    </xf>
    <xf numFmtId="0" fontId="0" fillId="12" borderId="13" xfId="68" applyFont="1" applyFill="1" applyBorder="1" applyAlignment="1" applyProtection="1">
      <alignment horizontal="center" vertical="center" wrapText="1"/>
    </xf>
    <xf numFmtId="0" fontId="5" fillId="12" borderId="20" xfId="68" applyFont="1" applyFill="1" applyBorder="1" applyAlignment="1" applyProtection="1">
      <alignment horizontal="center" vertical="center" wrapText="1"/>
    </xf>
    <xf numFmtId="0" fontId="5" fillId="0" borderId="14" xfId="76" applyFont="1" applyBorder="1" applyAlignment="1" applyProtection="1">
      <alignment horizontal="left" vertical="center"/>
    </xf>
    <xf numFmtId="49" fontId="5" fillId="0" borderId="14" xfId="0" applyNumberFormat="1" applyFont="1" applyBorder="1" applyProtection="1">
      <alignment vertical="top"/>
    </xf>
    <xf numFmtId="49" fontId="36" fillId="0" borderId="14" xfId="0" applyNumberFormat="1" applyFont="1" applyBorder="1" applyProtection="1">
      <alignment vertical="top"/>
    </xf>
    <xf numFmtId="0" fontId="36" fillId="0" borderId="14" xfId="76" applyFont="1" applyBorder="1" applyAlignment="1" applyProtection="1">
      <alignment horizontal="left" vertical="center"/>
    </xf>
    <xf numFmtId="49" fontId="5" fillId="0" borderId="35" xfId="0" applyNumberFormat="1" applyFont="1" applyBorder="1" applyAlignment="1" applyProtection="1">
      <alignment vertical="center" wrapText="1"/>
    </xf>
    <xf numFmtId="0" fontId="5" fillId="0" borderId="17" xfId="77" applyFont="1" applyFill="1" applyBorder="1" applyAlignment="1" applyProtection="1">
      <alignment vertical="center" wrapText="1"/>
    </xf>
    <xf numFmtId="0" fontId="5" fillId="0" borderId="26" xfId="77" applyFont="1" applyFill="1" applyBorder="1" applyAlignment="1" applyProtection="1">
      <alignment vertical="center" wrapText="1"/>
    </xf>
    <xf numFmtId="0" fontId="5" fillId="0" borderId="25" xfId="77" applyFont="1" applyFill="1" applyBorder="1" applyAlignment="1" applyProtection="1">
      <alignment vertical="center" wrapText="1"/>
    </xf>
    <xf numFmtId="0" fontId="17" fillId="0" borderId="0" xfId="78" applyFont="1" applyFill="1" applyBorder="1" applyAlignment="1">
      <alignment vertical="center" wrapText="1"/>
    </xf>
    <xf numFmtId="49" fontId="36" fillId="13" borderId="13" xfId="76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vertical="center"/>
    </xf>
    <xf numFmtId="0" fontId="70" fillId="0" borderId="0" xfId="70" applyFont="1" applyFill="1" applyBorder="1" applyAlignment="1" applyProtection="1">
      <alignment horizontal="left" vertical="center" wrapText="1"/>
    </xf>
    <xf numFmtId="49" fontId="78" fillId="6" borderId="20" xfId="38" applyNumberFormat="1" applyFont="1" applyFill="1" applyBorder="1" applyAlignment="1" applyProtection="1">
      <alignment horizontal="center" vertical="center" wrapText="1"/>
    </xf>
    <xf numFmtId="0" fontId="70" fillId="6" borderId="0" xfId="77" applyFont="1" applyFill="1" applyBorder="1" applyAlignment="1" applyProtection="1">
      <alignment vertical="center" wrapText="1"/>
    </xf>
    <xf numFmtId="49" fontId="5" fillId="6" borderId="6" xfId="76" applyNumberFormat="1" applyFont="1" applyFill="1" applyBorder="1" applyAlignment="1" applyProtection="1">
      <alignment horizontal="center" vertical="center" wrapText="1"/>
    </xf>
    <xf numFmtId="165" fontId="0" fillId="9" borderId="6" xfId="0" applyNumberFormat="1" applyFill="1" applyBorder="1" applyAlignment="1" applyProtection="1">
      <alignment horizontal="right" vertical="center"/>
      <protection locked="0"/>
    </xf>
    <xf numFmtId="0" fontId="0" fillId="6" borderId="14" xfId="75" applyFont="1" applyFill="1" applyBorder="1" applyAlignment="1" applyProtection="1">
      <alignment horizontal="right" vertical="center" wrapText="1" indent="1"/>
    </xf>
    <xf numFmtId="4" fontId="0" fillId="13" borderId="14" xfId="0" applyNumberFormat="1" applyFill="1" applyBorder="1" applyAlignment="1" applyProtection="1">
      <alignment horizontal="right" vertical="center"/>
    </xf>
    <xf numFmtId="0" fontId="28" fillId="6" borderId="0" xfId="38" applyNumberFormat="1" applyFont="1" applyFill="1" applyBorder="1" applyAlignment="1" applyProtection="1">
      <alignment vertical="center" wrapText="1"/>
    </xf>
    <xf numFmtId="0" fontId="28" fillId="6" borderId="0" xfId="38" applyNumberFormat="1" applyFont="1" applyFill="1" applyBorder="1" applyAlignment="1" applyProtection="1">
      <alignment horizontal="left" vertical="center" wrapText="1" indent="2"/>
    </xf>
    <xf numFmtId="49" fontId="39" fillId="0" borderId="0" xfId="0" applyFont="1" applyFill="1" applyBorder="1" applyAlignment="1" applyProtection="1">
      <alignment horizontal="left" vertical="center"/>
    </xf>
    <xf numFmtId="49" fontId="39" fillId="0" borderId="0" xfId="0" applyFont="1" applyFill="1" applyBorder="1" applyAlignment="1" applyProtection="1">
      <alignment horizontal="left" vertical="center" indent="2"/>
    </xf>
    <xf numFmtId="49" fontId="27" fillId="0" borderId="0" xfId="0" applyFont="1" applyFill="1" applyBorder="1" applyAlignment="1" applyProtection="1">
      <alignment horizontal="left" vertical="center"/>
    </xf>
    <xf numFmtId="49" fontId="0" fillId="0" borderId="0" xfId="76" applyNumberFormat="1" applyFont="1" applyFill="1" applyBorder="1" applyAlignment="1" applyProtection="1">
      <alignment horizontal="center" vertical="center" wrapText="1"/>
    </xf>
    <xf numFmtId="49" fontId="36" fillId="0" borderId="0" xfId="76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Protection="1">
      <alignment vertical="top"/>
    </xf>
    <xf numFmtId="49" fontId="31" fillId="0" borderId="0" xfId="0" applyFont="1" applyFill="1" applyBorder="1" applyProtection="1">
      <alignment vertical="top"/>
    </xf>
    <xf numFmtId="4" fontId="5" fillId="9" borderId="6" xfId="31" applyNumberFormat="1" applyFont="1" applyFill="1" applyBorder="1" applyAlignment="1" applyProtection="1">
      <alignment horizontal="right" vertical="center" wrapText="1"/>
      <protection locked="0"/>
    </xf>
    <xf numFmtId="49" fontId="5" fillId="2" borderId="6" xfId="77" applyNumberFormat="1" applyFont="1" applyFill="1" applyBorder="1" applyAlignment="1" applyProtection="1">
      <alignment vertical="center" wrapText="1"/>
      <protection locked="0"/>
    </xf>
    <xf numFmtId="4" fontId="78" fillId="0" borderId="6" xfId="31" applyNumberFormat="1" applyFont="1" applyFill="1" applyBorder="1" applyAlignment="1" applyProtection="1">
      <alignment horizontal="center" vertical="center" wrapText="1"/>
    </xf>
    <xf numFmtId="0" fontId="78" fillId="0" borderId="0" xfId="77" applyFont="1" applyFill="1" applyAlignment="1" applyProtection="1">
      <alignment vertical="center" wrapText="1"/>
    </xf>
    <xf numFmtId="49" fontId="78" fillId="0" borderId="0" xfId="0" applyFont="1">
      <alignment vertical="top"/>
    </xf>
    <xf numFmtId="0" fontId="78" fillId="0" borderId="0" xfId="77" applyFont="1" applyFill="1" applyAlignment="1" applyProtection="1">
      <alignment vertical="center"/>
    </xf>
    <xf numFmtId="49" fontId="78" fillId="0" borderId="0" xfId="0" applyFont="1" applyAlignment="1">
      <alignment vertical="top"/>
    </xf>
    <xf numFmtId="4" fontId="0" fillId="6" borderId="6" xfId="0" applyNumberFormat="1" applyFill="1" applyBorder="1" applyAlignment="1" applyProtection="1">
      <alignment horizontal="right" vertical="center"/>
    </xf>
    <xf numFmtId="49" fontId="5" fillId="6" borderId="17" xfId="77" applyNumberFormat="1" applyFont="1" applyFill="1" applyBorder="1" applyAlignment="1" applyProtection="1">
      <alignment horizontal="center" vertical="center" wrapText="1"/>
    </xf>
    <xf numFmtId="0" fontId="0" fillId="13" borderId="15" xfId="0" applyNumberFormat="1" applyFill="1" applyBorder="1" applyAlignment="1" applyProtection="1">
      <alignment vertical="center"/>
    </xf>
    <xf numFmtId="0" fontId="5" fillId="0" borderId="0" xfId="76" applyNumberFormat="1" applyFont="1" applyFill="1" applyBorder="1" applyAlignment="1" applyProtection="1">
      <alignment horizontal="left" vertical="center" wrapText="1" indent="1"/>
    </xf>
    <xf numFmtId="0" fontId="0" fillId="0" borderId="0" xfId="75" applyFont="1" applyFill="1" applyBorder="1" applyAlignment="1" applyProtection="1">
      <alignment horizontal="right" vertical="center" wrapText="1" indent="1"/>
    </xf>
    <xf numFmtId="4" fontId="78" fillId="0" borderId="6" xfId="31" applyNumberFormat="1" applyFont="1" applyFill="1" applyBorder="1" applyAlignment="1" applyProtection="1">
      <alignment horizontal="center" vertical="center" wrapText="1"/>
    </xf>
    <xf numFmtId="0" fontId="78" fillId="0" borderId="0" xfId="76" applyNumberFormat="1" applyFont="1" applyFill="1" applyBorder="1" applyAlignment="1" applyProtection="1">
      <alignment vertical="center" wrapText="1"/>
    </xf>
    <xf numFmtId="0" fontId="78" fillId="0" borderId="0" xfId="0" applyNumberFormat="1" applyFont="1" applyFill="1" applyBorder="1" applyAlignment="1">
      <alignment vertical="center"/>
    </xf>
    <xf numFmtId="0" fontId="78" fillId="0" borderId="0" xfId="0" applyNumberFormat="1" applyFont="1" applyFill="1" applyBorder="1" applyAlignment="1" applyProtection="1">
      <alignment vertical="center"/>
    </xf>
    <xf numFmtId="0" fontId="78" fillId="0" borderId="0" xfId="0" applyNumberFormat="1" applyFont="1" applyFill="1" applyBorder="1" applyAlignment="1">
      <alignment horizontal="center" vertical="center"/>
    </xf>
    <xf numFmtId="49" fontId="92" fillId="0" borderId="14" xfId="31" applyNumberFormat="1" applyFont="1" applyFill="1" applyBorder="1" applyAlignment="1" applyProtection="1">
      <alignment horizontal="left" vertical="center" wrapText="1"/>
    </xf>
    <xf numFmtId="0" fontId="69" fillId="0" borderId="6" xfId="31" applyNumberFormat="1" applyFont="1" applyFill="1" applyBorder="1" applyAlignment="1" applyProtection="1">
      <alignment horizontal="left" vertical="center" wrapText="1" indent="2"/>
    </xf>
    <xf numFmtId="49" fontId="69" fillId="0" borderId="6" xfId="77" applyNumberFormat="1" applyFont="1" applyFill="1" applyBorder="1" applyAlignment="1" applyProtection="1">
      <alignment horizontal="center" vertical="center" wrapText="1"/>
    </xf>
    <xf numFmtId="0" fontId="70" fillId="0" borderId="0" xfId="77" applyFont="1" applyFill="1" applyAlignment="1" applyProtection="1">
      <alignment vertical="center" wrapText="1"/>
    </xf>
    <xf numFmtId="0" fontId="5" fillId="0" borderId="0" xfId="77" applyFont="1" applyFill="1" applyAlignment="1" applyProtection="1">
      <alignment vertical="top"/>
    </xf>
    <xf numFmtId="0" fontId="54" fillId="0" borderId="0" xfId="77" applyFont="1" applyFill="1" applyAlignment="1" applyProtection="1">
      <alignment horizontal="right" vertical="top" wrapText="1"/>
    </xf>
    <xf numFmtId="0" fontId="5" fillId="0" borderId="17" xfId="77" applyNumberFormat="1" applyFont="1" applyFill="1" applyBorder="1" applyAlignment="1" applyProtection="1">
      <alignment vertical="center" wrapText="1"/>
    </xf>
    <xf numFmtId="49" fontId="42" fillId="13" borderId="15" xfId="40" applyFont="1" applyFill="1" applyBorder="1" applyAlignment="1" applyProtection="1">
      <alignment horizontal="center" vertical="top"/>
    </xf>
    <xf numFmtId="0" fontId="5" fillId="0" borderId="25" xfId="77" applyNumberFormat="1" applyFont="1" applyFill="1" applyBorder="1" applyAlignment="1" applyProtection="1">
      <alignment vertical="top" wrapText="1"/>
    </xf>
    <xf numFmtId="0" fontId="0" fillId="0" borderId="0" xfId="0" applyNumberFormat="1" applyAlignment="1">
      <alignment horizontal="left" vertical="top" wrapText="1"/>
    </xf>
    <xf numFmtId="0" fontId="69" fillId="0" borderId="0" xfId="0" applyNumberFormat="1" applyFont="1" applyFill="1" applyBorder="1" applyAlignment="1" applyProtection="1">
      <alignment vertical="center"/>
    </xf>
    <xf numFmtId="49" fontId="56" fillId="0" borderId="0" xfId="77" applyNumberFormat="1" applyFont="1" applyFill="1" applyAlignment="1" applyProtection="1">
      <alignment vertical="center" wrapText="1"/>
    </xf>
    <xf numFmtId="0" fontId="72" fillId="6" borderId="0" xfId="77" applyFont="1" applyFill="1" applyBorder="1" applyAlignment="1" applyProtection="1">
      <alignment vertical="center" wrapText="1"/>
    </xf>
    <xf numFmtId="0" fontId="56" fillId="6" borderId="0" xfId="77" applyFont="1" applyFill="1" applyBorder="1" applyAlignment="1" applyProtection="1">
      <alignment vertical="center" wrapText="1"/>
    </xf>
    <xf numFmtId="0" fontId="5" fillId="0" borderId="17" xfId="77" applyNumberFormat="1" applyFont="1" applyFill="1" applyBorder="1" applyAlignment="1" applyProtection="1">
      <alignment vertical="top" wrapText="1"/>
    </xf>
    <xf numFmtId="0" fontId="5" fillId="0" borderId="6" xfId="76" applyFont="1" applyBorder="1" applyAlignment="1" applyProtection="1">
      <alignment horizontal="left" vertical="center"/>
    </xf>
    <xf numFmtId="49" fontId="78" fillId="0" borderId="0" xfId="77" applyNumberFormat="1" applyFont="1" applyFill="1" applyAlignment="1" applyProtection="1">
      <alignment vertical="center" wrapText="1"/>
    </xf>
    <xf numFmtId="0" fontId="78" fillId="0" borderId="0" xfId="77" applyFont="1" applyFill="1" applyAlignment="1" applyProtection="1">
      <alignment vertical="center" wrapText="1"/>
    </xf>
    <xf numFmtId="49" fontId="83" fillId="6" borderId="0" xfId="38" applyNumberFormat="1" applyFont="1" applyFill="1" applyBorder="1" applyAlignment="1" applyProtection="1">
      <alignment horizontal="center" vertical="center" wrapText="1"/>
    </xf>
    <xf numFmtId="0" fontId="83" fillId="0" borderId="0" xfId="70" applyNumberFormat="1" applyFont="1" applyFill="1" applyBorder="1" applyAlignment="1" applyProtection="1">
      <alignment horizontal="center" vertical="center" wrapText="1"/>
    </xf>
    <xf numFmtId="0" fontId="83" fillId="0" borderId="0" xfId="76" applyNumberFormat="1" applyFont="1" applyFill="1" applyBorder="1" applyAlignment="1" applyProtection="1">
      <alignment horizontal="center" vertical="center" wrapText="1"/>
    </xf>
    <xf numFmtId="49" fontId="5" fillId="10" borderId="6" xfId="40" applyNumberFormat="1" applyFont="1" applyFill="1" applyBorder="1" applyAlignment="1" applyProtection="1">
      <alignment horizontal="center" vertical="top" wrapText="1"/>
    </xf>
    <xf numFmtId="0" fontId="5" fillId="9" borderId="6" xfId="75" applyNumberFormat="1" applyFont="1" applyFill="1" applyBorder="1" applyAlignment="1" applyProtection="1">
      <alignment horizontal="left" vertical="center" wrapText="1" indent="1"/>
      <protection locked="0"/>
    </xf>
    <xf numFmtId="0" fontId="56" fillId="0" borderId="0" xfId="77" applyFont="1" applyFill="1" applyAlignment="1" applyProtection="1">
      <alignment vertical="center" wrapText="1"/>
    </xf>
    <xf numFmtId="0" fontId="78" fillId="0" borderId="0" xfId="77" applyFont="1" applyFill="1" applyAlignment="1" applyProtection="1">
      <alignment vertical="center"/>
    </xf>
    <xf numFmtId="0" fontId="73" fillId="6" borderId="0" xfId="77" applyFont="1" applyFill="1" applyBorder="1" applyAlignment="1" applyProtection="1">
      <alignment horizontal="center" vertical="center" wrapText="1"/>
    </xf>
    <xf numFmtId="0" fontId="56" fillId="0" borderId="0" xfId="76" applyNumberFormat="1" applyFont="1" applyFill="1" applyBorder="1" applyAlignment="1" applyProtection="1">
      <alignment vertical="center" wrapText="1"/>
    </xf>
    <xf numFmtId="0" fontId="56" fillId="0" borderId="0" xfId="77" applyFont="1" applyFill="1" applyBorder="1" applyAlignment="1" applyProtection="1">
      <alignment vertical="center" wrapText="1"/>
    </xf>
    <xf numFmtId="49" fontId="39" fillId="13" borderId="16" xfId="0" applyFont="1" applyFill="1" applyBorder="1" applyAlignment="1" applyProtection="1">
      <alignment vertical="center" wrapText="1"/>
    </xf>
    <xf numFmtId="49" fontId="39" fillId="13" borderId="16" xfId="0" applyFont="1" applyFill="1" applyBorder="1" applyAlignment="1" applyProtection="1">
      <alignment vertical="center"/>
    </xf>
    <xf numFmtId="49" fontId="5" fillId="13" borderId="16" xfId="77" applyNumberFormat="1" applyFont="1" applyFill="1" applyBorder="1" applyAlignment="1" applyProtection="1">
      <alignment horizontal="left" vertical="center" wrapText="1" indent="4"/>
    </xf>
    <xf numFmtId="0" fontId="5" fillId="0" borderId="13" xfId="77" applyNumberFormat="1" applyFont="1" applyFill="1" applyBorder="1" applyAlignment="1" applyProtection="1">
      <alignment horizontal="left" vertical="center" wrapText="1" indent="4"/>
    </xf>
    <xf numFmtId="0" fontId="5" fillId="0" borderId="14" xfId="77" applyNumberFormat="1" applyFont="1" applyFill="1" applyBorder="1" applyAlignment="1" applyProtection="1">
      <alignment horizontal="left" vertical="center" wrapText="1" indent="6"/>
    </xf>
    <xf numFmtId="4" fontId="0" fillId="6" borderId="14" xfId="0" applyNumberFormat="1" applyFill="1" applyBorder="1" applyAlignment="1" applyProtection="1">
      <alignment horizontal="right" vertical="center"/>
    </xf>
    <xf numFmtId="49" fontId="56" fillId="0" borderId="36" xfId="76" applyNumberFormat="1" applyFont="1" applyFill="1" applyBorder="1" applyAlignment="1" applyProtection="1">
      <alignment horizontal="center" vertical="center" wrapText="1"/>
    </xf>
    <xf numFmtId="0" fontId="40" fillId="6" borderId="0" xfId="77" applyFont="1" applyFill="1" applyBorder="1" applyAlignment="1" applyProtection="1">
      <alignment horizontal="center" vertical="center" wrapText="1"/>
    </xf>
    <xf numFmtId="0" fontId="5" fillId="0" borderId="0" xfId="77" applyFont="1" applyFill="1" applyBorder="1" applyAlignment="1" applyProtection="1">
      <alignment horizontal="center" vertical="center" wrapText="1"/>
    </xf>
    <xf numFmtId="49" fontId="5" fillId="0" borderId="0" xfId="0" applyFont="1" applyBorder="1">
      <alignment vertical="top"/>
    </xf>
    <xf numFmtId="0" fontId="5" fillId="0" borderId="27" xfId="77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0" fontId="32" fillId="0" borderId="0" xfId="77" applyFont="1" applyFill="1" applyBorder="1" applyAlignment="1" applyProtection="1">
      <alignment vertical="center" wrapText="1"/>
    </xf>
    <xf numFmtId="49" fontId="5" fillId="0" borderId="27" xfId="0" applyFont="1" applyBorder="1">
      <alignment vertical="top"/>
    </xf>
    <xf numFmtId="49" fontId="78" fillId="0" borderId="0" xfId="0" applyFont="1" applyFill="1" applyBorder="1" applyProtection="1">
      <alignment vertical="top"/>
    </xf>
    <xf numFmtId="0" fontId="78" fillId="0" borderId="27" xfId="77" applyFont="1" applyFill="1" applyBorder="1" applyAlignment="1" applyProtection="1">
      <alignment horizontal="center" vertical="center" wrapText="1"/>
    </xf>
    <xf numFmtId="0" fontId="78" fillId="0" borderId="27" xfId="77" applyFont="1" applyFill="1" applyBorder="1" applyAlignment="1" applyProtection="1">
      <alignment vertical="center" wrapText="1"/>
    </xf>
    <xf numFmtId="49" fontId="10" fillId="0" borderId="0" xfId="0" applyFont="1" applyBorder="1">
      <alignment vertical="top"/>
    </xf>
    <xf numFmtId="49" fontId="0" fillId="0" borderId="27" xfId="0" applyBorder="1">
      <alignment vertical="top"/>
    </xf>
    <xf numFmtId="49" fontId="78" fillId="0" borderId="0" xfId="0" applyNumberFormat="1" applyFont="1" applyFill="1" applyBorder="1" applyAlignment="1" applyProtection="1">
      <alignment vertical="center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0" fontId="78" fillId="0" borderId="27" xfId="77" applyFont="1" applyFill="1" applyBorder="1" applyAlignment="1" applyProtection="1">
      <alignment horizontal="center" vertical="center" wrapText="1"/>
    </xf>
    <xf numFmtId="0" fontId="78" fillId="0" borderId="27" xfId="77" applyFont="1" applyFill="1" applyBorder="1" applyAlignment="1" applyProtection="1">
      <alignment vertical="center" wrapText="1"/>
    </xf>
    <xf numFmtId="49" fontId="78" fillId="0" borderId="0" xfId="0" applyNumberFormat="1" applyFont="1" applyFill="1" applyBorder="1" applyAlignment="1" applyProtection="1">
      <alignment vertical="center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0" fontId="78" fillId="0" borderId="27" xfId="77" applyFont="1" applyFill="1" applyBorder="1" applyAlignment="1" applyProtection="1">
      <alignment horizontal="center" vertical="center" wrapText="1"/>
    </xf>
    <xf numFmtId="0" fontId="78" fillId="0" borderId="27" xfId="77" applyFont="1" applyFill="1" applyBorder="1" applyAlignment="1" applyProtection="1">
      <alignment vertical="center" wrapText="1"/>
    </xf>
    <xf numFmtId="49" fontId="78" fillId="0" borderId="0" xfId="0" applyNumberFormat="1" applyFont="1" applyFill="1" applyBorder="1" applyAlignment="1" applyProtection="1">
      <alignment vertical="center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0" fontId="78" fillId="0" borderId="27" xfId="77" applyFont="1" applyFill="1" applyBorder="1" applyAlignment="1" applyProtection="1">
      <alignment horizontal="center" vertical="center" wrapText="1"/>
    </xf>
    <xf numFmtId="0" fontId="78" fillId="0" borderId="27" xfId="77" applyFont="1" applyFill="1" applyBorder="1" applyAlignment="1" applyProtection="1">
      <alignment vertical="center" wrapText="1"/>
    </xf>
    <xf numFmtId="49" fontId="78" fillId="0" borderId="0" xfId="0" applyNumberFormat="1" applyFont="1" applyFill="1" applyBorder="1" applyAlignment="1" applyProtection="1">
      <alignment vertical="center"/>
    </xf>
    <xf numFmtId="0" fontId="32" fillId="0" borderId="27" xfId="77" applyFont="1" applyFill="1" applyBorder="1" applyAlignment="1" applyProtection="1">
      <alignment horizontal="center" vertical="center" wrapText="1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0" fontId="78" fillId="0" borderId="27" xfId="77" applyFont="1" applyFill="1" applyBorder="1" applyAlignment="1" applyProtection="1">
      <alignment horizontal="center" vertical="center" wrapText="1"/>
    </xf>
    <xf numFmtId="0" fontId="78" fillId="0" borderId="27" xfId="77" applyFont="1" applyFill="1" applyBorder="1" applyAlignment="1" applyProtection="1">
      <alignment vertical="center" wrapText="1"/>
    </xf>
    <xf numFmtId="49" fontId="5" fillId="0" borderId="0" xfId="0" applyFont="1" applyBorder="1" applyAlignment="1">
      <alignment vertical="top"/>
    </xf>
    <xf numFmtId="0" fontId="78" fillId="0" borderId="0" xfId="77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0" fontId="78" fillId="0" borderId="27" xfId="77" applyFont="1" applyFill="1" applyBorder="1" applyAlignment="1" applyProtection="1">
      <alignment horizontal="center" vertical="center" wrapText="1"/>
    </xf>
    <xf numFmtId="0" fontId="78" fillId="0" borderId="27" xfId="77" applyFont="1" applyFill="1" applyBorder="1" applyAlignment="1" applyProtection="1">
      <alignment vertical="center" wrapText="1"/>
    </xf>
    <xf numFmtId="49" fontId="78" fillId="0" borderId="0" xfId="0" applyNumberFormat="1" applyFont="1" applyFill="1" applyBorder="1" applyAlignment="1" applyProtection="1">
      <alignment vertical="center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0" fontId="78" fillId="0" borderId="27" xfId="77" applyFont="1" applyFill="1" applyBorder="1" applyAlignment="1" applyProtection="1">
      <alignment horizontal="center" vertical="center" wrapText="1"/>
    </xf>
    <xf numFmtId="0" fontId="78" fillId="0" borderId="27" xfId="77" applyFont="1" applyFill="1" applyBorder="1" applyAlignment="1" applyProtection="1">
      <alignment vertical="center" wrapText="1"/>
    </xf>
    <xf numFmtId="49" fontId="78" fillId="0" borderId="0" xfId="0" applyNumberFormat="1" applyFont="1" applyFill="1" applyBorder="1" applyAlignment="1" applyProtection="1">
      <alignment vertical="center"/>
    </xf>
    <xf numFmtId="49" fontId="10" fillId="0" borderId="0" xfId="0" applyFont="1">
      <alignment vertical="top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Border="1">
      <alignment vertical="top"/>
    </xf>
    <xf numFmtId="49" fontId="78" fillId="0" borderId="0" xfId="0" applyNumberFormat="1" applyFont="1" applyBorder="1" applyAlignment="1">
      <alignment vertical="center"/>
    </xf>
    <xf numFmtId="0" fontId="32" fillId="6" borderId="0" xfId="77" applyFont="1" applyFill="1" applyBorder="1" applyAlignment="1" applyProtection="1">
      <alignment vertical="center" wrapText="1"/>
    </xf>
    <xf numFmtId="0" fontId="10" fillId="0" borderId="0" xfId="77" applyFont="1" applyFill="1" applyBorder="1" applyAlignment="1" applyProtection="1">
      <alignment horizontal="center" vertical="center" wrapText="1"/>
    </xf>
    <xf numFmtId="0" fontId="10" fillId="0" borderId="0" xfId="77" applyFont="1" applyFill="1" applyBorder="1" applyAlignment="1" applyProtection="1">
      <alignment vertical="center" wrapText="1"/>
    </xf>
    <xf numFmtId="0" fontId="10" fillId="0" borderId="0" xfId="77" applyFont="1" applyFill="1" applyAlignment="1" applyProtection="1">
      <alignment horizontal="center" vertical="center" wrapText="1"/>
    </xf>
    <xf numFmtId="49" fontId="5" fillId="13" borderId="24" xfId="76" applyNumberFormat="1" applyFont="1" applyFill="1" applyBorder="1" applyAlignment="1" applyProtection="1">
      <alignment horizontal="center" vertical="center" wrapText="1"/>
    </xf>
    <xf numFmtId="0" fontId="78" fillId="0" borderId="0" xfId="77" applyFont="1" applyFill="1" applyAlignment="1" applyProtection="1">
      <alignment vertical="center" wrapText="1"/>
    </xf>
    <xf numFmtId="0" fontId="40" fillId="6" borderId="0" xfId="77" applyFont="1" applyFill="1" applyBorder="1" applyAlignment="1" applyProtection="1">
      <alignment vertical="top" wrapText="1"/>
    </xf>
    <xf numFmtId="49" fontId="78" fillId="0" borderId="0" xfId="0" applyFont="1">
      <alignment vertical="top"/>
    </xf>
    <xf numFmtId="0" fontId="78" fillId="0" borderId="0" xfId="76" applyNumberFormat="1" applyFont="1" applyFill="1" applyBorder="1" applyAlignment="1" applyProtection="1">
      <alignment vertical="center" wrapText="1"/>
    </xf>
    <xf numFmtId="49" fontId="78" fillId="0" borderId="0" xfId="0" applyFont="1" applyAlignment="1">
      <alignment vertical="top"/>
    </xf>
    <xf numFmtId="0" fontId="78" fillId="0" borderId="0" xfId="0" applyNumberFormat="1" applyFont="1" applyFill="1" applyBorder="1" applyAlignment="1">
      <alignment vertical="center"/>
    </xf>
    <xf numFmtId="49" fontId="78" fillId="0" borderId="0" xfId="77" applyNumberFormat="1" applyFont="1" applyFill="1" applyAlignment="1" applyProtection="1">
      <alignment vertical="center" wrapText="1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0" applyFont="1" applyBorder="1">
      <alignment vertical="top"/>
    </xf>
    <xf numFmtId="49" fontId="78" fillId="0" borderId="0" xfId="0" applyNumberFormat="1" applyFont="1" applyAlignment="1">
      <alignment vertical="center"/>
    </xf>
    <xf numFmtId="0" fontId="78" fillId="0" borderId="0" xfId="77" applyFont="1" applyFill="1" applyAlignment="1" applyProtection="1">
      <alignment horizontal="center" vertical="center" wrapText="1"/>
    </xf>
    <xf numFmtId="0" fontId="78" fillId="0" borderId="0" xfId="0" applyNumberFormat="1" applyFont="1" applyFill="1" applyBorder="1" applyAlignment="1">
      <alignment horizontal="center" vertical="center"/>
    </xf>
    <xf numFmtId="0" fontId="78" fillId="0" borderId="0" xfId="77" applyFont="1" applyFill="1" applyBorder="1" applyAlignment="1" applyProtection="1">
      <alignment horizontal="center" vertical="center" wrapText="1"/>
    </xf>
    <xf numFmtId="0" fontId="0" fillId="0" borderId="0" xfId="0" applyNumberFormat="1">
      <alignment vertical="top"/>
    </xf>
    <xf numFmtId="0" fontId="5" fillId="0" borderId="6" xfId="74" applyFont="1" applyFill="1" applyBorder="1" applyAlignment="1" applyProtection="1">
      <alignment vertical="top" wrapText="1"/>
    </xf>
    <xf numFmtId="0" fontId="0" fillId="0" borderId="17" xfId="0" applyNumberFormat="1" applyBorder="1" applyAlignment="1">
      <alignment vertical="top" wrapText="1"/>
    </xf>
    <xf numFmtId="0" fontId="5" fillId="0" borderId="17" xfId="74" applyFont="1" applyFill="1" applyBorder="1" applyAlignment="1" applyProtection="1">
      <alignment vertical="center" wrapText="1"/>
    </xf>
    <xf numFmtId="0" fontId="0" fillId="0" borderId="17" xfId="0" applyNumberFormat="1" applyBorder="1">
      <alignment vertical="top"/>
    </xf>
    <xf numFmtId="0" fontId="0" fillId="0" borderId="6" xfId="74" applyFont="1" applyFill="1" applyBorder="1" applyAlignment="1" applyProtection="1">
      <alignment horizontal="right" vertical="top" wrapText="1"/>
    </xf>
    <xf numFmtId="49" fontId="5" fillId="0" borderId="6" xfId="0" applyNumberFormat="1" applyFont="1" applyBorder="1" applyAlignment="1" applyProtection="1">
      <alignment horizontal="right" vertical="top"/>
    </xf>
    <xf numFmtId="49" fontId="5" fillId="0" borderId="17" xfId="0" applyNumberFormat="1" applyFont="1" applyBorder="1" applyAlignment="1" applyProtection="1">
      <alignment horizontal="right" vertical="top"/>
    </xf>
    <xf numFmtId="49" fontId="78" fillId="0" borderId="0" xfId="0" applyFont="1">
      <alignment vertical="top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49" fontId="78" fillId="0" borderId="0" xfId="0" applyFont="1" applyBorder="1">
      <alignment vertical="top"/>
    </xf>
    <xf numFmtId="49" fontId="78" fillId="0" borderId="0" xfId="0" applyNumberFormat="1" applyFont="1" applyBorder="1" applyAlignment="1">
      <alignment vertical="center"/>
    </xf>
    <xf numFmtId="49" fontId="78" fillId="0" borderId="0" xfId="0" applyNumberFormat="1" applyFont="1" applyAlignment="1">
      <alignment vertical="center"/>
    </xf>
    <xf numFmtId="0" fontId="5" fillId="9" borderId="6" xfId="77" applyNumberFormat="1" applyFont="1" applyFill="1" applyBorder="1" applyAlignment="1" applyProtection="1">
      <alignment horizontal="left" vertical="center" wrapText="1" indent="6"/>
      <protection locked="0"/>
    </xf>
    <xf numFmtId="49" fontId="5" fillId="9" borderId="6" xfId="77" applyNumberFormat="1" applyFont="1" applyFill="1" applyBorder="1" applyAlignment="1" applyProtection="1">
      <alignment horizontal="left" vertical="center" wrapText="1" indent="7"/>
      <protection locked="0"/>
    </xf>
    <xf numFmtId="49" fontId="5" fillId="9" borderId="6" xfId="77" applyNumberFormat="1" applyFont="1" applyFill="1" applyBorder="1" applyAlignment="1" applyProtection="1">
      <alignment horizontal="left" vertical="center" wrapText="1" indent="4"/>
      <protection locked="0"/>
    </xf>
    <xf numFmtId="49" fontId="5" fillId="9" borderId="6" xfId="72" applyNumberFormat="1" applyFont="1" applyFill="1" applyBorder="1" applyAlignment="1" applyProtection="1">
      <alignment horizontal="left" vertical="center" wrapText="1"/>
      <protection locked="0"/>
    </xf>
    <xf numFmtId="49" fontId="5" fillId="2" borderId="6" xfId="31" applyNumberFormat="1" applyFont="1" applyFill="1" applyBorder="1" applyAlignment="1" applyProtection="1">
      <alignment horizontal="left" vertical="center" wrapText="1"/>
      <protection locked="0"/>
    </xf>
    <xf numFmtId="4" fontId="0" fillId="9" borderId="6" xfId="0" applyNumberFormat="1" applyFill="1" applyBorder="1" applyAlignment="1" applyProtection="1">
      <alignment horizontal="right" vertical="center" wrapText="1"/>
      <protection locked="0"/>
    </xf>
    <xf numFmtId="49" fontId="78" fillId="0" borderId="0" xfId="0" applyFont="1">
      <alignment vertical="top"/>
    </xf>
    <xf numFmtId="165" fontId="5" fillId="9" borderId="6" xfId="31" applyNumberFormat="1" applyFont="1" applyFill="1" applyBorder="1" applyAlignment="1" applyProtection="1">
      <alignment horizontal="right" vertical="center" wrapText="1"/>
      <protection locked="0"/>
    </xf>
    <xf numFmtId="0" fontId="78" fillId="0" borderId="0" xfId="77" applyFont="1" applyFill="1" applyBorder="1" applyAlignment="1" applyProtection="1">
      <alignment vertical="center" wrapText="1"/>
    </xf>
    <xf numFmtId="49" fontId="78" fillId="0" borderId="0" xfId="77" applyNumberFormat="1" applyFont="1" applyFill="1" applyBorder="1" applyAlignment="1" applyProtection="1">
      <alignment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9" fontId="78" fillId="0" borderId="0" xfId="0" applyFont="1" applyFill="1" applyBorder="1" applyProtection="1">
      <alignment vertical="top"/>
    </xf>
    <xf numFmtId="49" fontId="78" fillId="0" borderId="0" xfId="0" applyFont="1" applyBorder="1">
      <alignment vertical="top"/>
    </xf>
    <xf numFmtId="49" fontId="78" fillId="0" borderId="0" xfId="0" applyNumberFormat="1" applyFont="1" applyBorder="1" applyAlignment="1">
      <alignment vertical="center"/>
    </xf>
    <xf numFmtId="49" fontId="78" fillId="0" borderId="0" xfId="0" applyNumberFormat="1" applyFont="1" applyAlignment="1">
      <alignment vertical="center"/>
    </xf>
    <xf numFmtId="49" fontId="5" fillId="9" borderId="6" xfId="76" applyNumberFormat="1" applyFont="1" applyFill="1" applyBorder="1" applyAlignment="1" applyProtection="1">
      <alignment horizontal="left" vertical="center" wrapText="1"/>
      <protection locked="0"/>
    </xf>
    <xf numFmtId="0" fontId="39" fillId="0" borderId="6" xfId="0" applyNumberFormat="1" applyFont="1" applyFill="1" applyBorder="1" applyAlignment="1" applyProtection="1">
      <alignment horizontal="left" vertical="center"/>
    </xf>
    <xf numFmtId="49" fontId="74" fillId="9" borderId="6" xfId="31" applyNumberFormat="1" applyFont="1" applyFill="1" applyBorder="1" applyAlignment="1" applyProtection="1">
      <alignment horizontal="left" vertical="center" wrapText="1"/>
      <protection locked="0"/>
    </xf>
    <xf numFmtId="49" fontId="0" fillId="9" borderId="6" xfId="76" applyNumberFormat="1" applyFont="1" applyFill="1" applyBorder="1" applyAlignment="1" applyProtection="1">
      <alignment horizontal="center" vertical="center" wrapText="1"/>
      <protection locked="0"/>
    </xf>
    <xf numFmtId="0" fontId="5" fillId="9" borderId="6" xfId="77" applyNumberFormat="1" applyFont="1" applyFill="1" applyBorder="1" applyAlignment="1" applyProtection="1">
      <alignment horizontal="left" vertical="center" wrapText="1"/>
      <protection locked="0"/>
    </xf>
    <xf numFmtId="165" fontId="5" fillId="0" borderId="6" xfId="31" applyNumberFormat="1" applyFont="1" applyFill="1" applyBorder="1" applyAlignment="1" applyProtection="1">
      <alignment horizontal="right" vertical="center" wrapText="1"/>
    </xf>
    <xf numFmtId="165" fontId="5" fillId="0" borderId="6" xfId="31" applyNumberFormat="1" applyFont="1" applyFill="1" applyBorder="1" applyAlignment="1" applyProtection="1">
      <alignment vertical="center" wrapText="1"/>
    </xf>
    <xf numFmtId="4" fontId="5" fillId="0" borderId="6" xfId="77" applyNumberFormat="1" applyFont="1" applyFill="1" applyBorder="1" applyAlignment="1" applyProtection="1">
      <alignment horizontal="left" vertical="center" wrapText="1"/>
    </xf>
    <xf numFmtId="49" fontId="0" fillId="6" borderId="6" xfId="76" applyNumberFormat="1" applyFont="1" applyFill="1" applyBorder="1" applyAlignment="1" applyProtection="1">
      <alignment horizontal="center" vertical="center" wrapText="1"/>
    </xf>
    <xf numFmtId="0" fontId="78" fillId="0" borderId="0" xfId="77" applyFont="1" applyFill="1" applyAlignment="1" applyProtection="1">
      <alignment vertical="top" wrapText="1"/>
    </xf>
    <xf numFmtId="0" fontId="78" fillId="0" borderId="0" xfId="0" applyNumberFormat="1" applyFont="1" applyFill="1" applyBorder="1" applyAlignment="1">
      <alignment horizontal="center" vertical="center"/>
    </xf>
    <xf numFmtId="49" fontId="0" fillId="9" borderId="6" xfId="0" applyNumberFormat="1" applyFill="1" applyBorder="1" applyAlignment="1" applyProtection="1">
      <alignment horizontal="left" vertical="center" wrapText="1"/>
      <protection locked="0"/>
    </xf>
    <xf numFmtId="22" fontId="5" fillId="0" borderId="0" xfId="72" applyNumberFormat="1" applyFont="1" applyAlignment="1" applyProtection="1">
      <alignment horizontal="left" vertical="center" wrapText="1"/>
    </xf>
    <xf numFmtId="49" fontId="0" fillId="8" borderId="6" xfId="76" applyNumberFormat="1" applyFont="1" applyFill="1" applyBorder="1" applyAlignment="1" applyProtection="1">
      <alignment horizontal="left" vertical="center" wrapText="1" indent="1"/>
    </xf>
    <xf numFmtId="0" fontId="5" fillId="8" borderId="6" xfId="75" applyNumberFormat="1" applyFont="1" applyFill="1" applyBorder="1" applyAlignment="1" applyProtection="1">
      <alignment horizontal="left" vertical="center" wrapText="1" indent="1"/>
    </xf>
    <xf numFmtId="0" fontId="0" fillId="2" borderId="6" xfId="31" applyNumberFormat="1" applyFont="1" applyFill="1" applyBorder="1" applyAlignment="1" applyProtection="1">
      <alignment horizontal="left" vertical="center" wrapText="1" indent="2"/>
      <protection locked="0"/>
    </xf>
    <xf numFmtId="49" fontId="74" fillId="2" borderId="14" xfId="31" applyNumberFormat="1" applyFont="1" applyFill="1" applyBorder="1" applyAlignment="1" applyProtection="1">
      <alignment horizontal="left" vertical="center" wrapText="1"/>
      <protection locked="0"/>
    </xf>
    <xf numFmtId="49" fontId="32" fillId="0" borderId="6" xfId="38" applyNumberFormat="1" applyFont="1" applyFill="1" applyBorder="1" applyAlignment="1" applyProtection="1">
      <alignment horizontal="center" vertical="center" wrapText="1"/>
    </xf>
    <xf numFmtId="49" fontId="5" fillId="8" borderId="30" xfId="76" applyNumberFormat="1" applyFon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12" borderId="28" xfId="0" applyFont="1" applyFill="1" applyBorder="1" applyAlignment="1">
      <alignment horizontal="center" vertical="center"/>
    </xf>
    <xf numFmtId="0" fontId="0" fillId="0" borderId="0" xfId="0" applyNumberFormat="1">
      <alignment vertical="top"/>
    </xf>
    <xf numFmtId="0" fontId="0" fillId="0" borderId="0" xfId="0" applyNumberFormat="1" applyAlignment="1">
      <alignment vertical="center"/>
    </xf>
    <xf numFmtId="0" fontId="13" fillId="6" borderId="0" xfId="64" applyNumberFormat="1" applyFont="1" applyFill="1" applyBorder="1" applyAlignment="1" applyProtection="1">
      <alignment horizontal="justify" vertical="top" wrapText="1"/>
    </xf>
    <xf numFmtId="49" fontId="13" fillId="6" borderId="0" xfId="64" applyFont="1" applyFill="1" applyBorder="1" applyAlignment="1">
      <alignment horizontal="left" vertical="top" wrapText="1" indent="1"/>
    </xf>
    <xf numFmtId="49" fontId="74" fillId="0" borderId="0" xfId="31" applyNumberFormat="1" applyBorder="1" applyAlignment="1" applyProtection="1">
      <alignment vertical="center"/>
    </xf>
    <xf numFmtId="0" fontId="17" fillId="14" borderId="37" xfId="29" applyNumberFormat="1" applyFont="1" applyFill="1" applyBorder="1" applyAlignment="1" applyProtection="1">
      <alignment horizontal="left" vertical="center" wrapText="1" indent="1"/>
    </xf>
    <xf numFmtId="0" fontId="17" fillId="14" borderId="38" xfId="29" applyNumberFormat="1" applyFont="1" applyFill="1" applyBorder="1" applyAlignment="1" applyProtection="1">
      <alignment horizontal="left" vertical="center" wrapText="1" indent="1"/>
    </xf>
    <xf numFmtId="0" fontId="13" fillId="6" borderId="0" xfId="64" applyNumberFormat="1" applyFont="1" applyFill="1" applyBorder="1" applyAlignment="1">
      <alignment horizontal="justify" vertical="center" wrapText="1"/>
    </xf>
    <xf numFmtId="49" fontId="13" fillId="6" borderId="29" xfId="64" applyFont="1" applyFill="1" applyBorder="1" applyAlignment="1">
      <alignment vertical="center" wrapText="1"/>
    </xf>
    <xf numFmtId="49" fontId="13" fillId="6" borderId="0" xfId="64" applyFont="1" applyFill="1" applyBorder="1" applyAlignment="1">
      <alignment vertical="center" wrapText="1"/>
    </xf>
    <xf numFmtId="49" fontId="13" fillId="6" borderId="29" xfId="64" applyFont="1" applyFill="1" applyBorder="1" applyAlignment="1">
      <alignment horizontal="left" vertical="center" wrapText="1"/>
    </xf>
    <xf numFmtId="49" fontId="13" fillId="6" borderId="0" xfId="64" applyFont="1" applyFill="1" applyBorder="1" applyAlignment="1">
      <alignment horizontal="left" vertical="center" wrapText="1"/>
    </xf>
    <xf numFmtId="49" fontId="74" fillId="0" borderId="0" xfId="31" applyNumberFormat="1" applyFont="1" applyBorder="1" applyProtection="1">
      <alignment vertical="top"/>
    </xf>
    <xf numFmtId="49" fontId="0" fillId="0" borderId="0" xfId="0" applyBorder="1">
      <alignment vertical="top"/>
    </xf>
    <xf numFmtId="49" fontId="13" fillId="6" borderId="0" xfId="64" applyFont="1" applyFill="1" applyBorder="1" applyAlignment="1">
      <alignment horizontal="left" wrapText="1"/>
    </xf>
    <xf numFmtId="0" fontId="17" fillId="0" borderId="0" xfId="23" applyFont="1" applyFill="1" applyBorder="1" applyAlignment="1" applyProtection="1">
      <alignment horizontal="right" vertical="top" wrapText="1" indent="1"/>
    </xf>
    <xf numFmtId="49" fontId="13" fillId="6" borderId="0" xfId="64" applyFont="1" applyFill="1" applyBorder="1" applyAlignment="1">
      <alignment horizontal="justify" vertical="justify" wrapText="1"/>
    </xf>
    <xf numFmtId="0" fontId="17" fillId="0" borderId="0" xfId="23" applyFont="1" applyFill="1" applyBorder="1" applyAlignment="1" applyProtection="1">
      <alignment horizontal="left" vertical="top" wrapText="1"/>
    </xf>
    <xf numFmtId="0" fontId="13" fillId="6" borderId="0" xfId="64" applyNumberFormat="1" applyFont="1" applyFill="1" applyBorder="1" applyAlignment="1">
      <alignment horizontal="justify" vertical="top" wrapText="1"/>
    </xf>
    <xf numFmtId="0" fontId="17" fillId="0" borderId="0" xfId="23" applyFont="1" applyFill="1" applyBorder="1" applyAlignment="1" applyProtection="1">
      <alignment horizontal="right" vertical="top" wrapText="1"/>
    </xf>
    <xf numFmtId="0" fontId="17" fillId="0" borderId="13" xfId="78" applyFont="1" applyBorder="1" applyAlignment="1">
      <alignment horizontal="center" vertical="center" wrapText="1"/>
    </xf>
    <xf numFmtId="0" fontId="17" fillId="0" borderId="14" xfId="78" applyFont="1" applyBorder="1" applyAlignment="1">
      <alignment horizontal="center" vertical="center" wrapText="1"/>
    </xf>
    <xf numFmtId="0" fontId="7" fillId="0" borderId="0" xfId="75" applyFont="1" applyAlignment="1" applyProtection="1">
      <alignment horizontal="left" vertical="top" wrapText="1"/>
    </xf>
    <xf numFmtId="14" fontId="5" fillId="8" borderId="17" xfId="76" applyNumberFormat="1" applyFont="1" applyFill="1" applyBorder="1" applyAlignment="1" applyProtection="1">
      <alignment horizontal="left" vertical="center" wrapText="1" indent="1"/>
    </xf>
    <xf numFmtId="14" fontId="5" fillId="8" borderId="26" xfId="76" applyNumberFormat="1" applyFont="1" applyFill="1" applyBorder="1" applyAlignment="1" applyProtection="1">
      <alignment horizontal="left" vertical="center" wrapText="1" indent="1"/>
    </xf>
    <xf numFmtId="0" fontId="32" fillId="0" borderId="27" xfId="77" applyFont="1" applyFill="1" applyBorder="1" applyAlignment="1" applyProtection="1">
      <alignment horizontal="center" vertical="center" wrapText="1"/>
    </xf>
    <xf numFmtId="0" fontId="5" fillId="0" borderId="6" xfId="77" applyFont="1" applyFill="1" applyBorder="1" applyAlignment="1" applyProtection="1">
      <alignment horizontal="center" vertical="center" wrapText="1"/>
    </xf>
    <xf numFmtId="0" fontId="5" fillId="8" borderId="17" xfId="77" applyNumberFormat="1" applyFont="1" applyFill="1" applyBorder="1" applyAlignment="1" applyProtection="1">
      <alignment horizontal="left" vertical="center" wrapText="1" indent="1"/>
    </xf>
    <xf numFmtId="0" fontId="5" fillId="8" borderId="26" xfId="77" applyNumberFormat="1" applyFont="1" applyFill="1" applyBorder="1" applyAlignment="1" applyProtection="1">
      <alignment horizontal="left" vertical="center" wrapText="1" indent="1"/>
    </xf>
    <xf numFmtId="14" fontId="32" fillId="0" borderId="17" xfId="76" applyNumberFormat="1" applyFont="1" applyFill="1" applyBorder="1" applyAlignment="1" applyProtection="1">
      <alignment horizontal="center" vertical="center" wrapText="1"/>
    </xf>
    <xf numFmtId="14" fontId="32" fillId="0" borderId="26" xfId="76" applyNumberFormat="1" applyFont="1" applyFill="1" applyBorder="1" applyAlignment="1" applyProtection="1">
      <alignment horizontal="center" vertical="center" wrapText="1"/>
    </xf>
    <xf numFmtId="167" fontId="5" fillId="0" borderId="14" xfId="77" applyNumberFormat="1" applyFont="1" applyFill="1" applyBorder="1" applyAlignment="1" applyProtection="1">
      <alignment horizontal="center" vertical="center" wrapText="1"/>
    </xf>
    <xf numFmtId="167" fontId="5" fillId="0" borderId="13" xfId="77" applyNumberFormat="1" applyFont="1" applyFill="1" applyBorder="1" applyAlignment="1" applyProtection="1">
      <alignment horizontal="center" vertical="center" wrapText="1"/>
    </xf>
    <xf numFmtId="167" fontId="5" fillId="0" borderId="6" xfId="77" applyNumberFormat="1" applyFont="1" applyFill="1" applyBorder="1" applyAlignment="1" applyProtection="1">
      <alignment horizontal="center" vertical="center" wrapText="1"/>
    </xf>
    <xf numFmtId="49" fontId="28" fillId="0" borderId="15" xfId="38" applyNumberFormat="1" applyFont="1" applyFill="1" applyBorder="1" applyAlignment="1" applyProtection="1">
      <alignment horizontal="center" vertical="center" wrapText="1"/>
    </xf>
    <xf numFmtId="0" fontId="17" fillId="0" borderId="13" xfId="37" applyFont="1" applyFill="1" applyBorder="1" applyAlignment="1" applyProtection="1">
      <alignment horizontal="left" vertical="center" wrapText="1" indent="1"/>
    </xf>
    <xf numFmtId="0" fontId="17" fillId="0" borderId="6" xfId="37" applyFont="1" applyFill="1" applyBorder="1" applyAlignment="1" applyProtection="1">
      <alignment horizontal="left" vertical="center" wrapText="1" indent="1"/>
    </xf>
    <xf numFmtId="0" fontId="17" fillId="0" borderId="14" xfId="37" applyFont="1" applyFill="1" applyBorder="1" applyAlignment="1" applyProtection="1">
      <alignment horizontal="left" vertical="center" wrapText="1" indent="1"/>
    </xf>
    <xf numFmtId="0" fontId="5" fillId="0" borderId="0" xfId="77" applyFont="1" applyFill="1" applyBorder="1" applyAlignment="1" applyProtection="1">
      <alignment horizontal="center" vertical="center" wrapText="1"/>
    </xf>
    <xf numFmtId="49" fontId="5" fillId="0" borderId="0" xfId="76" applyNumberFormat="1" applyFont="1" applyFill="1" applyBorder="1" applyAlignment="1" applyProtection="1">
      <alignment horizontal="center" vertical="center" wrapText="1"/>
    </xf>
    <xf numFmtId="4" fontId="5" fillId="0" borderId="6" xfId="39" applyFont="1" applyFill="1" applyBorder="1" applyAlignment="1" applyProtection="1">
      <alignment horizontal="center" vertical="center" wrapText="1"/>
    </xf>
    <xf numFmtId="49" fontId="5" fillId="0" borderId="6" xfId="38" applyNumberFormat="1" applyFon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5" fillId="8" borderId="30" xfId="76" applyNumberFormat="1" applyFont="1" applyFill="1" applyBorder="1" applyAlignment="1" applyProtection="1">
      <alignment horizontal="center" vertical="center" wrapText="1"/>
    </xf>
    <xf numFmtId="49" fontId="0" fillId="8" borderId="6" xfId="0" applyFill="1" applyBorder="1" applyProtection="1">
      <alignment vertical="top"/>
    </xf>
    <xf numFmtId="49" fontId="0" fillId="0" borderId="6" xfId="0" applyBorder="1">
      <alignment vertical="top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0" borderId="6" xfId="0" applyNumberFormat="1" applyBorder="1" applyAlignment="1">
      <alignment horizontal="center" vertical="center"/>
    </xf>
    <xf numFmtId="0" fontId="5" fillId="8" borderId="17" xfId="38" applyNumberFormat="1" applyFont="1" applyFill="1" applyBorder="1" applyAlignment="1" applyProtection="1">
      <alignment horizontal="left" vertical="center" wrapText="1"/>
    </xf>
    <xf numFmtId="0" fontId="5" fillId="8" borderId="26" xfId="38" applyNumberFormat="1" applyFont="1" applyFill="1" applyBorder="1" applyAlignment="1" applyProtection="1">
      <alignment horizontal="left" vertical="center" wrapText="1"/>
    </xf>
    <xf numFmtId="49" fontId="0" fillId="8" borderId="26" xfId="0" applyFill="1" applyBorder="1" applyAlignment="1" applyProtection="1">
      <alignment horizontal="left" vertical="top"/>
    </xf>
    <xf numFmtId="49" fontId="0" fillId="8" borderId="25" xfId="0" applyFill="1" applyBorder="1" applyAlignment="1" applyProtection="1">
      <alignment horizontal="left" vertical="top"/>
    </xf>
    <xf numFmtId="0" fontId="5" fillId="8" borderId="17" xfId="76" applyNumberFormat="1" applyFont="1" applyFill="1" applyBorder="1" applyAlignment="1" applyProtection="1">
      <alignment horizontal="left" vertical="center" wrapText="1"/>
    </xf>
    <xf numFmtId="0" fontId="5" fillId="8" borderId="26" xfId="76" applyNumberFormat="1" applyFont="1" applyFill="1" applyBorder="1" applyAlignment="1" applyProtection="1">
      <alignment horizontal="left" vertical="center" wrapText="1"/>
    </xf>
    <xf numFmtId="0" fontId="5" fillId="8" borderId="25" xfId="76" applyNumberFormat="1" applyFont="1" applyFill="1" applyBorder="1" applyAlignment="1" applyProtection="1">
      <alignment horizontal="left" vertical="center" wrapText="1"/>
    </xf>
    <xf numFmtId="0" fontId="5" fillId="8" borderId="6" xfId="76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 indent="1"/>
    </xf>
    <xf numFmtId="0" fontId="0" fillId="0" borderId="0" xfId="0" applyNumberFormat="1" applyAlignment="1">
      <alignment horizontal="left" vertical="top" wrapText="1" indent="1"/>
    </xf>
    <xf numFmtId="0" fontId="69" fillId="0" borderId="0" xfId="0" applyNumberFormat="1" applyFont="1" applyFill="1" applyBorder="1" applyAlignment="1" applyProtection="1">
      <alignment horizontal="center" vertical="center"/>
    </xf>
    <xf numFmtId="0" fontId="5" fillId="0" borderId="6" xfId="70" applyFont="1" applyFill="1" applyBorder="1" applyAlignment="1" applyProtection="1">
      <alignment horizontal="center" vertical="center" wrapText="1"/>
    </xf>
    <xf numFmtId="49" fontId="28" fillId="6" borderId="16" xfId="38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49" fontId="5" fillId="8" borderId="6" xfId="38" applyNumberFormat="1" applyFont="1" applyFill="1" applyBorder="1" applyAlignment="1" applyProtection="1">
      <alignment horizontal="left" vertical="center" wrapText="1"/>
    </xf>
    <xf numFmtId="49" fontId="0" fillId="8" borderId="6" xfId="0" applyFill="1" applyBorder="1" applyAlignment="1" applyProtection="1">
      <alignment horizontal="left" vertical="top"/>
    </xf>
    <xf numFmtId="0" fontId="69" fillId="0" borderId="0" xfId="0" applyNumberFormat="1" applyFont="1" applyFill="1" applyBorder="1" applyAlignment="1">
      <alignment horizontal="right" vertical="center"/>
    </xf>
    <xf numFmtId="0" fontId="56" fillId="0" borderId="27" xfId="37" applyFont="1" applyFill="1" applyBorder="1" applyAlignment="1" applyProtection="1">
      <alignment horizontal="left" vertical="center" wrapText="1" indent="1"/>
    </xf>
    <xf numFmtId="0" fontId="56" fillId="0" borderId="26" xfId="37" applyFont="1" applyFill="1" applyBorder="1" applyAlignment="1" applyProtection="1">
      <alignment horizontal="left" vertical="center" wrapText="1" indent="1"/>
    </xf>
    <xf numFmtId="0" fontId="56" fillId="0" borderId="22" xfId="37" applyFont="1" applyFill="1" applyBorder="1" applyAlignment="1" applyProtection="1">
      <alignment horizontal="left" vertical="center" wrapText="1" indent="1"/>
    </xf>
    <xf numFmtId="0" fontId="56" fillId="0" borderId="0" xfId="70" applyFont="1" applyFill="1" applyBorder="1" applyAlignment="1" applyProtection="1">
      <alignment horizontal="right" vertical="center" wrapText="1"/>
    </xf>
    <xf numFmtId="0" fontId="56" fillId="0" borderId="16" xfId="70" applyFont="1" applyFill="1" applyBorder="1" applyAlignment="1" applyProtection="1">
      <alignment horizontal="right" vertical="center" wrapText="1"/>
    </xf>
    <xf numFmtId="0" fontId="5" fillId="0" borderId="6" xfId="70" applyFont="1" applyFill="1" applyBorder="1" applyAlignment="1" applyProtection="1">
      <alignment horizontal="right" vertical="center" wrapText="1"/>
    </xf>
    <xf numFmtId="0" fontId="5" fillId="0" borderId="0" xfId="77" applyFont="1" applyFill="1" applyAlignment="1" applyProtection="1">
      <alignment horizontal="left" vertical="top" wrapText="1"/>
    </xf>
    <xf numFmtId="0" fontId="17" fillId="0" borderId="13" xfId="78" applyFont="1" applyFill="1" applyBorder="1" applyAlignment="1">
      <alignment horizontal="left" vertical="center" wrapText="1" indent="1"/>
    </xf>
    <xf numFmtId="0" fontId="17" fillId="0" borderId="6" xfId="78" applyFont="1" applyFill="1" applyBorder="1" applyAlignment="1">
      <alignment horizontal="left" vertical="center" wrapText="1" indent="1"/>
    </xf>
    <xf numFmtId="0" fontId="17" fillId="0" borderId="14" xfId="78" applyFont="1" applyFill="1" applyBorder="1" applyAlignment="1">
      <alignment horizontal="left" vertical="center" wrapText="1" indent="1"/>
    </xf>
    <xf numFmtId="0" fontId="0" fillId="0" borderId="6" xfId="0" applyNumberFormat="1" applyFill="1" applyBorder="1" applyAlignment="1">
      <alignment horizontal="center" vertical="center"/>
    </xf>
    <xf numFmtId="0" fontId="78" fillId="0" borderId="0" xfId="0" applyNumberFormat="1" applyFont="1" applyFill="1" applyBorder="1" applyAlignment="1">
      <alignment horizontal="center" vertical="center"/>
    </xf>
    <xf numFmtId="0" fontId="5" fillId="0" borderId="6" xfId="77" applyNumberFormat="1" applyFont="1" applyFill="1" applyBorder="1" applyAlignment="1" applyProtection="1">
      <alignment horizontal="left" vertical="top" wrapText="1"/>
    </xf>
    <xf numFmtId="0" fontId="5" fillId="0" borderId="17" xfId="77" applyNumberFormat="1" applyFont="1" applyFill="1" applyBorder="1" applyAlignment="1" applyProtection="1">
      <alignment horizontal="left" vertical="top" wrapText="1"/>
    </xf>
    <xf numFmtId="0" fontId="5" fillId="0" borderId="26" xfId="77" applyNumberFormat="1" applyFont="1" applyFill="1" applyBorder="1" applyAlignment="1" applyProtection="1">
      <alignment horizontal="left" vertical="top" wrapText="1"/>
    </xf>
    <xf numFmtId="0" fontId="5" fillId="0" borderId="25" xfId="77" applyNumberFormat="1" applyFont="1" applyFill="1" applyBorder="1" applyAlignment="1" applyProtection="1">
      <alignment horizontal="left" vertical="top" wrapText="1"/>
    </xf>
    <xf numFmtId="0" fontId="5" fillId="8" borderId="6" xfId="76" applyNumberFormat="1" applyFont="1" applyFill="1" applyBorder="1" applyAlignment="1" applyProtection="1">
      <alignment horizontal="left" vertical="center" wrapText="1" indent="1"/>
    </xf>
    <xf numFmtId="0" fontId="32" fillId="0" borderId="16" xfId="77" applyFont="1" applyFill="1" applyBorder="1" applyAlignment="1" applyProtection="1">
      <alignment horizontal="center" vertical="center" wrapText="1"/>
    </xf>
    <xf numFmtId="0" fontId="0" fillId="12" borderId="14" xfId="70" applyFont="1" applyFill="1" applyBorder="1" applyAlignment="1" applyProtection="1">
      <alignment horizontal="center" vertical="center" wrapText="1"/>
    </xf>
    <xf numFmtId="0" fontId="0" fillId="12" borderId="13" xfId="70" applyFont="1" applyFill="1" applyBorder="1" applyAlignment="1" applyProtection="1">
      <alignment horizontal="center" vertical="center" wrapText="1"/>
    </xf>
    <xf numFmtId="49" fontId="39" fillId="13" borderId="17" xfId="0" applyFont="1" applyFill="1" applyBorder="1" applyAlignment="1" applyProtection="1">
      <alignment horizontal="center" vertical="center" textRotation="90" wrapText="1"/>
    </xf>
    <xf numFmtId="49" fontId="39" fillId="13" borderId="26" xfId="0" applyFont="1" applyFill="1" applyBorder="1" applyAlignment="1" applyProtection="1">
      <alignment horizontal="center" vertical="center" textRotation="90" wrapText="1"/>
    </xf>
    <xf numFmtId="49" fontId="39" fillId="13" borderId="25" xfId="0" applyFont="1" applyFill="1" applyBorder="1" applyAlignment="1" applyProtection="1">
      <alignment horizontal="center" vertical="center" textRotation="90" wrapText="1"/>
    </xf>
    <xf numFmtId="0" fontId="5" fillId="6" borderId="6" xfId="77" applyFont="1" applyFill="1" applyBorder="1" applyAlignment="1" applyProtection="1">
      <alignment horizontal="center" vertical="center" wrapText="1"/>
    </xf>
    <xf numFmtId="0" fontId="0" fillId="6" borderId="14" xfId="52" applyNumberFormat="1" applyFont="1" applyFill="1" applyBorder="1" applyAlignment="1" applyProtection="1">
      <alignment horizontal="center" vertical="center" wrapText="1"/>
    </xf>
    <xf numFmtId="0" fontId="0" fillId="6" borderId="15" xfId="52" applyNumberFormat="1" applyFont="1" applyFill="1" applyBorder="1" applyAlignment="1" applyProtection="1">
      <alignment horizontal="center" vertical="center" wrapText="1"/>
    </xf>
    <xf numFmtId="0" fontId="0" fillId="6" borderId="13" xfId="52" applyNumberFormat="1" applyFont="1" applyFill="1" applyBorder="1" applyAlignment="1" applyProtection="1">
      <alignment horizontal="center" vertical="center" wrapText="1"/>
    </xf>
    <xf numFmtId="0" fontId="5" fillId="12" borderId="14" xfId="68" applyFont="1" applyFill="1" applyBorder="1" applyAlignment="1" applyProtection="1">
      <alignment horizontal="center" vertical="center" wrapText="1"/>
    </xf>
    <xf numFmtId="0" fontId="5" fillId="12" borderId="13" xfId="68" applyFont="1" applyFill="1" applyBorder="1" applyAlignment="1" applyProtection="1">
      <alignment horizontal="center" vertical="center" wrapText="1"/>
    </xf>
    <xf numFmtId="0" fontId="5" fillId="12" borderId="17" xfId="68" applyFont="1" applyFill="1" applyBorder="1" applyAlignment="1" applyProtection="1">
      <alignment horizontal="center" vertical="center" wrapText="1"/>
    </xf>
    <xf numFmtId="0" fontId="5" fillId="12" borderId="25" xfId="68" applyFont="1" applyFill="1" applyBorder="1" applyAlignment="1" applyProtection="1">
      <alignment horizontal="center" vertical="center" wrapText="1"/>
    </xf>
    <xf numFmtId="0" fontId="5" fillId="12" borderId="14" xfId="70" applyFont="1" applyFill="1" applyBorder="1" applyAlignment="1" applyProtection="1">
      <alignment horizontal="center" vertical="center" wrapText="1"/>
    </xf>
    <xf numFmtId="0" fontId="5" fillId="12" borderId="15" xfId="70" applyFont="1" applyFill="1" applyBorder="1" applyAlignment="1" applyProtection="1">
      <alignment horizontal="center" vertical="center" wrapText="1"/>
    </xf>
    <xf numFmtId="0" fontId="5" fillId="12" borderId="13" xfId="70" applyFont="1" applyFill="1" applyBorder="1" applyAlignment="1" applyProtection="1">
      <alignment horizontal="center" vertical="center" wrapText="1"/>
    </xf>
    <xf numFmtId="0" fontId="5" fillId="6" borderId="17" xfId="77" applyFont="1" applyFill="1" applyBorder="1" applyAlignment="1" applyProtection="1">
      <alignment horizontal="center" vertical="center" wrapText="1"/>
    </xf>
    <xf numFmtId="0" fontId="5" fillId="6" borderId="26" xfId="77" applyFont="1" applyFill="1" applyBorder="1" applyAlignment="1" applyProtection="1">
      <alignment horizontal="center" vertical="center" wrapText="1"/>
    </xf>
    <xf numFmtId="0" fontId="5" fillId="6" borderId="25" xfId="77" applyFont="1" applyFill="1" applyBorder="1" applyAlignment="1" applyProtection="1">
      <alignment horizontal="center" vertical="center" wrapText="1"/>
    </xf>
    <xf numFmtId="49" fontId="36" fillId="9" borderId="6" xfId="76" applyNumberFormat="1" applyFont="1" applyFill="1" applyBorder="1" applyAlignment="1" applyProtection="1">
      <alignment horizontal="center" vertical="center" wrapText="1"/>
      <protection locked="0"/>
    </xf>
    <xf numFmtId="49" fontId="5" fillId="11" borderId="6" xfId="76" applyNumberFormat="1" applyFont="1" applyFill="1" applyBorder="1" applyAlignment="1" applyProtection="1">
      <alignment horizontal="center" vertical="center" wrapText="1"/>
    </xf>
    <xf numFmtId="0" fontId="17" fillId="0" borderId="15" xfId="78" applyFont="1" applyBorder="1" applyAlignment="1">
      <alignment horizontal="left" vertical="center" wrapText="1" indent="1"/>
    </xf>
    <xf numFmtId="0" fontId="5" fillId="0" borderId="0" xfId="70" applyFont="1" applyFill="1" applyBorder="1" applyAlignment="1" applyProtection="1">
      <alignment horizontal="right" vertical="center" wrapText="1"/>
    </xf>
    <xf numFmtId="0" fontId="28" fillId="6" borderId="20" xfId="38" applyNumberFormat="1" applyFont="1" applyFill="1" applyBorder="1" applyAlignment="1" applyProtection="1">
      <alignment horizontal="center" vertical="center" wrapText="1"/>
    </xf>
    <xf numFmtId="0" fontId="78" fillId="0" borderId="0" xfId="77" applyFont="1" applyFill="1" applyBorder="1" applyAlignment="1" applyProtection="1">
      <alignment horizontal="center" vertical="center" wrapText="1"/>
    </xf>
    <xf numFmtId="4" fontId="5" fillId="8" borderId="6" xfId="31" applyNumberFormat="1" applyFont="1" applyFill="1" applyBorder="1" applyAlignment="1" applyProtection="1">
      <alignment horizontal="left" vertical="center" wrapText="1"/>
    </xf>
    <xf numFmtId="0" fontId="5" fillId="9" borderId="6" xfId="77" applyNumberFormat="1" applyFont="1" applyFill="1" applyBorder="1" applyAlignment="1" applyProtection="1">
      <alignment horizontal="left" vertical="center" wrapText="1"/>
      <protection locked="0"/>
    </xf>
    <xf numFmtId="0" fontId="5" fillId="9" borderId="14" xfId="77" applyNumberFormat="1" applyFont="1" applyFill="1" applyBorder="1" applyAlignment="1" applyProtection="1">
      <alignment horizontal="left" vertical="center" wrapText="1"/>
      <protection locked="0"/>
    </xf>
    <xf numFmtId="0" fontId="5" fillId="9" borderId="15" xfId="77" applyNumberFormat="1" applyFont="1" applyFill="1" applyBorder="1" applyAlignment="1" applyProtection="1">
      <alignment horizontal="left" vertical="center" wrapText="1"/>
      <protection locked="0"/>
    </xf>
    <xf numFmtId="0" fontId="5" fillId="9" borderId="13" xfId="77" applyNumberFormat="1" applyFont="1" applyFill="1" applyBorder="1" applyAlignment="1" applyProtection="1">
      <alignment horizontal="left" vertical="center" wrapText="1"/>
      <protection locked="0"/>
    </xf>
    <xf numFmtId="49" fontId="5" fillId="11" borderId="6" xfId="76" applyNumberFormat="1" applyFont="1" applyFill="1" applyBorder="1" applyAlignment="1" applyProtection="1">
      <alignment horizontal="left" vertical="center" wrapText="1" indent="1"/>
    </xf>
    <xf numFmtId="49" fontId="74" fillId="9" borderId="14" xfId="31" applyNumberFormat="1" applyFont="1" applyFill="1" applyBorder="1" applyAlignment="1" applyProtection="1">
      <alignment horizontal="left" vertical="center" wrapText="1" indent="1"/>
      <protection locked="0"/>
    </xf>
    <xf numFmtId="49" fontId="74" fillId="9" borderId="15" xfId="31" applyNumberFormat="1" applyFont="1" applyFill="1" applyBorder="1" applyAlignment="1" applyProtection="1">
      <alignment horizontal="left" vertical="center" wrapText="1" indent="1"/>
      <protection locked="0"/>
    </xf>
    <xf numFmtId="49" fontId="74" fillId="9" borderId="13" xfId="31" applyNumberFormat="1" applyFont="1" applyFill="1" applyBorder="1" applyAlignment="1" applyProtection="1">
      <alignment horizontal="left" vertical="center" wrapText="1" indent="1"/>
      <protection locked="0"/>
    </xf>
    <xf numFmtId="49" fontId="0" fillId="9" borderId="6" xfId="76" applyNumberFormat="1" applyFont="1" applyFill="1" applyBorder="1" applyAlignment="1" applyProtection="1">
      <alignment horizontal="center" vertical="center" wrapText="1"/>
      <protection locked="0"/>
    </xf>
    <xf numFmtId="0" fontId="28" fillId="6" borderId="15" xfId="38" applyNumberFormat="1" applyFont="1" applyFill="1" applyBorder="1" applyAlignment="1" applyProtection="1">
      <alignment horizontal="center" vertical="center" wrapText="1"/>
    </xf>
    <xf numFmtId="0" fontId="5" fillId="8" borderId="6" xfId="76" applyNumberFormat="1" applyFont="1" applyFill="1" applyBorder="1" applyAlignment="1" applyProtection="1">
      <alignment horizontal="left" vertical="center" wrapText="1"/>
    </xf>
    <xf numFmtId="49" fontId="39" fillId="13" borderId="6" xfId="0" applyFont="1" applyFill="1" applyBorder="1" applyAlignment="1" applyProtection="1">
      <alignment horizontal="center" vertical="center" textRotation="90" wrapText="1"/>
    </xf>
    <xf numFmtId="0" fontId="46" fillId="0" borderId="0" xfId="70" applyFont="1" applyFill="1" applyBorder="1" applyAlignment="1" applyProtection="1">
      <alignment horizontal="center" vertical="center" wrapText="1"/>
    </xf>
    <xf numFmtId="0" fontId="5" fillId="8" borderId="14" xfId="76" applyNumberFormat="1" applyFont="1" applyFill="1" applyBorder="1" applyAlignment="1" applyProtection="1">
      <alignment horizontal="left" vertical="center" wrapText="1" indent="1"/>
    </xf>
    <xf numFmtId="0" fontId="5" fillId="8" borderId="15" xfId="76" applyNumberFormat="1" applyFont="1" applyFill="1" applyBorder="1" applyAlignment="1" applyProtection="1">
      <alignment horizontal="left" vertical="center" wrapText="1" indent="1"/>
    </xf>
    <xf numFmtId="0" fontId="5" fillId="8" borderId="13" xfId="76" applyNumberFormat="1" applyFont="1" applyFill="1" applyBorder="1" applyAlignment="1" applyProtection="1">
      <alignment horizontal="left" vertical="center" wrapText="1" indent="1"/>
    </xf>
    <xf numFmtId="0" fontId="5" fillId="0" borderId="20" xfId="76" applyNumberFormat="1" applyFont="1" applyFill="1" applyBorder="1" applyAlignment="1" applyProtection="1">
      <alignment horizontal="center" vertical="center" wrapText="1"/>
    </xf>
    <xf numFmtId="0" fontId="46" fillId="0" borderId="16" xfId="70" applyFont="1" applyFill="1" applyBorder="1" applyAlignment="1" applyProtection="1">
      <alignment horizontal="center" vertical="center" wrapText="1"/>
    </xf>
    <xf numFmtId="0" fontId="32" fillId="0" borderId="0" xfId="77" applyFont="1" applyFill="1" applyBorder="1" applyAlignment="1" applyProtection="1">
      <alignment horizontal="center" vertical="center" wrapText="1"/>
    </xf>
    <xf numFmtId="0" fontId="5" fillId="0" borderId="0" xfId="76" applyNumberFormat="1" applyFont="1" applyFill="1" applyBorder="1" applyAlignment="1" applyProtection="1">
      <alignment horizontal="center" vertical="center" wrapText="1"/>
    </xf>
    <xf numFmtId="0" fontId="10" fillId="0" borderId="0" xfId="77" applyFont="1" applyFill="1" applyAlignment="1" applyProtection="1">
      <alignment horizontal="center" vertical="center" wrapText="1"/>
    </xf>
    <xf numFmtId="0" fontId="32" fillId="6" borderId="0" xfId="77" applyFont="1" applyFill="1" applyBorder="1" applyAlignment="1" applyProtection="1">
      <alignment horizontal="center" vertical="center" wrapText="1"/>
    </xf>
    <xf numFmtId="0" fontId="5" fillId="12" borderId="6" xfId="70" applyFont="1" applyFill="1" applyBorder="1" applyAlignment="1" applyProtection="1">
      <alignment horizontal="center" vertical="center" wrapText="1"/>
    </xf>
    <xf numFmtId="0" fontId="5" fillId="12" borderId="6" xfId="68" applyFont="1" applyFill="1" applyBorder="1" applyAlignment="1" applyProtection="1">
      <alignment horizontal="center" vertical="center" wrapText="1"/>
    </xf>
    <xf numFmtId="0" fontId="0" fillId="12" borderId="6" xfId="70" applyFont="1" applyFill="1" applyBorder="1" applyAlignment="1" applyProtection="1">
      <alignment horizontal="center" vertical="center" wrapText="1"/>
    </xf>
    <xf numFmtId="0" fontId="5" fillId="0" borderId="21" xfId="77" applyNumberFormat="1" applyFont="1" applyFill="1" applyBorder="1" applyAlignment="1" applyProtection="1">
      <alignment horizontal="left" vertical="center" wrapText="1"/>
    </xf>
    <xf numFmtId="0" fontId="5" fillId="0" borderId="27" xfId="77" applyNumberFormat="1" applyFont="1" applyFill="1" applyBorder="1" applyAlignment="1" applyProtection="1">
      <alignment horizontal="left" vertical="center" wrapText="1"/>
    </xf>
    <xf numFmtId="0" fontId="5" fillId="0" borderId="24" xfId="77" applyNumberFormat="1" applyFont="1" applyFill="1" applyBorder="1" applyAlignment="1" applyProtection="1">
      <alignment horizontal="left" vertical="center" wrapText="1"/>
    </xf>
    <xf numFmtId="49" fontId="5" fillId="6" borderId="6" xfId="77" applyNumberFormat="1" applyFont="1" applyFill="1" applyBorder="1" applyAlignment="1" applyProtection="1">
      <alignment horizontal="center" vertical="center" wrapText="1"/>
    </xf>
    <xf numFmtId="0" fontId="5" fillId="0" borderId="17" xfId="77" applyNumberFormat="1" applyFont="1" applyFill="1" applyBorder="1" applyAlignment="1" applyProtection="1">
      <alignment horizontal="left" vertical="center" wrapText="1"/>
    </xf>
    <xf numFmtId="0" fontId="5" fillId="0" borderId="26" xfId="77" applyNumberFormat="1" applyFont="1" applyFill="1" applyBorder="1" applyAlignment="1" applyProtection="1">
      <alignment horizontal="left" vertical="center" wrapText="1"/>
    </xf>
    <xf numFmtId="0" fontId="5" fillId="0" borderId="25" xfId="77" applyNumberFormat="1" applyFont="1" applyFill="1" applyBorder="1" applyAlignment="1" applyProtection="1">
      <alignment horizontal="left" vertical="center" wrapText="1"/>
    </xf>
    <xf numFmtId="0" fontId="32" fillId="0" borderId="6" xfId="77" applyFont="1" applyFill="1" applyBorder="1" applyAlignment="1" applyProtection="1">
      <alignment horizontal="center" vertical="center" wrapText="1"/>
    </xf>
    <xf numFmtId="0" fontId="0" fillId="6" borderId="6" xfId="52" applyNumberFormat="1" applyFont="1" applyFill="1" applyBorder="1" applyAlignment="1" applyProtection="1">
      <alignment horizontal="center" vertical="center" wrapText="1"/>
    </xf>
    <xf numFmtId="0" fontId="28" fillId="6" borderId="0" xfId="38" applyNumberFormat="1" applyFont="1" applyFill="1" applyBorder="1" applyAlignment="1" applyProtection="1">
      <alignment horizontal="center" vertical="center" wrapText="1"/>
    </xf>
    <xf numFmtId="0" fontId="5" fillId="8" borderId="6" xfId="70" applyNumberFormat="1" applyFont="1" applyFill="1" applyBorder="1" applyAlignment="1" applyProtection="1">
      <alignment horizontal="left" vertical="center" wrapText="1"/>
    </xf>
    <xf numFmtId="0" fontId="5" fillId="8" borderId="6" xfId="77" applyNumberFormat="1" applyFont="1" applyFill="1" applyBorder="1" applyAlignment="1" applyProtection="1">
      <alignment horizontal="left" vertical="center" wrapText="1"/>
    </xf>
    <xf numFmtId="0" fontId="5" fillId="6" borderId="6" xfId="77" applyNumberFormat="1" applyFont="1" applyFill="1" applyBorder="1" applyAlignment="1" applyProtection="1">
      <alignment horizontal="left" vertical="center" wrapText="1"/>
    </xf>
    <xf numFmtId="49" fontId="5" fillId="2" borderId="6" xfId="77" applyNumberFormat="1" applyFont="1" applyFill="1" applyBorder="1" applyAlignment="1" applyProtection="1">
      <alignment horizontal="left" vertical="center" wrapText="1" indent="4"/>
      <protection locked="0"/>
    </xf>
    <xf numFmtId="0" fontId="5" fillId="6" borderId="6" xfId="77" applyFont="1" applyFill="1" applyBorder="1" applyAlignment="1" applyProtection="1">
      <alignment horizontal="center" vertical="center"/>
    </xf>
    <xf numFmtId="0" fontId="0" fillId="0" borderId="6" xfId="77" applyFont="1" applyFill="1" applyBorder="1" applyAlignment="1" applyProtection="1">
      <alignment horizontal="left" vertical="center" wrapText="1"/>
    </xf>
    <xf numFmtId="0" fontId="36" fillId="0" borderId="6" xfId="77" applyFont="1" applyFill="1" applyBorder="1" applyAlignment="1" applyProtection="1">
      <alignment horizontal="left" vertical="center" wrapText="1"/>
    </xf>
    <xf numFmtId="0" fontId="0" fillId="0" borderId="6" xfId="77" applyFont="1" applyFill="1" applyBorder="1" applyAlignment="1" applyProtection="1">
      <alignment horizontal="left" vertical="center" wrapText="1" indent="1"/>
    </xf>
    <xf numFmtId="0" fontId="17" fillId="0" borderId="15" xfId="37" applyFont="1" applyFill="1" applyBorder="1" applyAlignment="1" applyProtection="1">
      <alignment horizontal="left" vertical="center" wrapText="1" indent="1"/>
    </xf>
    <xf numFmtId="49" fontId="5" fillId="0" borderId="0" xfId="62" applyBorder="1" applyAlignment="1" applyProtection="1">
      <alignment horizontal="left" vertical="top" wrapText="1"/>
    </xf>
    <xf numFmtId="0" fontId="5" fillId="6" borderId="6" xfId="71" applyNumberFormat="1" applyFont="1" applyFill="1" applyBorder="1" applyAlignment="1" applyProtection="1">
      <alignment horizontal="center" vertical="center" wrapText="1"/>
    </xf>
    <xf numFmtId="49" fontId="5" fillId="0" borderId="0" xfId="62" applyFont="1" applyAlignment="1">
      <alignment horizontal="left" vertical="top" wrapText="1"/>
    </xf>
    <xf numFmtId="49" fontId="0" fillId="12" borderId="15" xfId="0" applyFont="1" applyFill="1" applyBorder="1" applyAlignment="1">
      <alignment horizontal="left" vertical="center" indent="1"/>
    </xf>
    <xf numFmtId="4" fontId="5" fillId="8" borderId="14" xfId="31" applyNumberFormat="1" applyFont="1" applyFill="1" applyBorder="1" applyAlignment="1" applyProtection="1">
      <alignment horizontal="left" vertical="center" wrapText="1"/>
    </xf>
    <xf numFmtId="4" fontId="5" fillId="8" borderId="15" xfId="31" applyNumberFormat="1" applyFont="1" applyFill="1" applyBorder="1" applyAlignment="1" applyProtection="1">
      <alignment horizontal="left" vertical="center" wrapText="1"/>
    </xf>
    <xf numFmtId="4" fontId="5" fillId="8" borderId="13" xfId="31" applyNumberFormat="1" applyFont="1" applyFill="1" applyBorder="1" applyAlignment="1" applyProtection="1">
      <alignment horizontal="left" vertical="center" wrapText="1"/>
    </xf>
    <xf numFmtId="0" fontId="5" fillId="0" borderId="6" xfId="77" applyNumberFormat="1" applyFont="1" applyFill="1" applyBorder="1" applyAlignment="1" applyProtection="1">
      <alignment horizontal="left" vertical="center" wrapText="1"/>
    </xf>
    <xf numFmtId="0" fontId="5" fillId="8" borderId="14" xfId="76" applyNumberFormat="1" applyFont="1" applyFill="1" applyBorder="1" applyAlignment="1" applyProtection="1">
      <alignment horizontal="left" vertical="center" wrapText="1"/>
    </xf>
    <xf numFmtId="0" fontId="5" fillId="8" borderId="15" xfId="76" applyNumberFormat="1" applyFont="1" applyFill="1" applyBorder="1" applyAlignment="1" applyProtection="1">
      <alignment horizontal="left" vertical="center" wrapText="1"/>
    </xf>
    <xf numFmtId="0" fontId="5" fillId="8" borderId="13" xfId="76" applyNumberFormat="1" applyFont="1" applyFill="1" applyBorder="1" applyAlignment="1" applyProtection="1">
      <alignment horizontal="left" vertical="center" wrapText="1"/>
    </xf>
    <xf numFmtId="0" fontId="5" fillId="0" borderId="14" xfId="77" applyNumberFormat="1" applyFont="1" applyFill="1" applyBorder="1" applyAlignment="1" applyProtection="1">
      <alignment horizontal="left" vertical="center" wrapText="1"/>
    </xf>
    <xf numFmtId="0" fontId="5" fillId="0" borderId="15" xfId="77" applyNumberFormat="1" applyFont="1" applyFill="1" applyBorder="1" applyAlignment="1" applyProtection="1">
      <alignment horizontal="left" vertical="center" wrapText="1"/>
    </xf>
    <xf numFmtId="0" fontId="5" fillId="0" borderId="13" xfId="77" applyNumberFormat="1" applyFont="1" applyFill="1" applyBorder="1" applyAlignment="1" applyProtection="1">
      <alignment horizontal="left" vertical="center" wrapText="1"/>
    </xf>
    <xf numFmtId="0" fontId="0" fillId="0" borderId="6" xfId="0" applyNumberFormat="1" applyFill="1" applyBorder="1" applyAlignment="1" applyProtection="1">
      <alignment horizontal="center" vertical="center"/>
    </xf>
    <xf numFmtId="49" fontId="5" fillId="2" borderId="6" xfId="38" applyNumberFormat="1" applyFont="1" applyFill="1" applyBorder="1" applyAlignment="1" applyProtection="1">
      <alignment horizontal="left" vertical="center" wrapText="1"/>
      <protection locked="0"/>
    </xf>
    <xf numFmtId="49" fontId="0" fillId="2" borderId="6" xfId="0" applyFill="1" applyBorder="1" applyAlignment="1" applyProtection="1">
      <alignment horizontal="left" vertical="top"/>
      <protection locked="0"/>
    </xf>
    <xf numFmtId="0" fontId="0" fillId="6" borderId="6" xfId="44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left" vertical="center" wrapText="1"/>
      <protection locked="0"/>
    </xf>
    <xf numFmtId="49" fontId="0" fillId="9" borderId="6" xfId="0" applyNumberFormat="1" applyFill="1" applyBorder="1" applyAlignment="1" applyProtection="1">
      <alignment horizontal="left" vertical="center" wrapText="1"/>
      <protection locked="0"/>
    </xf>
    <xf numFmtId="0" fontId="5" fillId="9" borderId="6" xfId="38" applyNumberFormat="1" applyFont="1" applyFill="1" applyBorder="1" applyAlignment="1" applyProtection="1">
      <alignment horizontal="left" vertical="center" wrapText="1"/>
      <protection locked="0"/>
    </xf>
    <xf numFmtId="49" fontId="0" fillId="0" borderId="6" xfId="0" applyBorder="1" applyAlignment="1">
      <alignment horizontal="left" vertical="top"/>
    </xf>
    <xf numFmtId="0" fontId="5" fillId="11" borderId="6" xfId="76" applyNumberFormat="1" applyFont="1" applyFill="1" applyBorder="1" applyAlignment="1" applyProtection="1">
      <alignment horizontal="left" vertical="center" wrapText="1"/>
    </xf>
    <xf numFmtId="49" fontId="0" fillId="11" borderId="6" xfId="0" applyFill="1" applyBorder="1" applyAlignment="1" applyProtection="1">
      <alignment horizontal="left" vertical="top"/>
    </xf>
    <xf numFmtId="0" fontId="5" fillId="0" borderId="6" xfId="38" applyNumberFormat="1" applyFont="1" applyFill="1" applyBorder="1" applyAlignment="1" applyProtection="1">
      <alignment horizontal="left" vertical="center" wrapText="1"/>
    </xf>
    <xf numFmtId="0" fontId="5" fillId="0" borderId="6" xfId="76" applyNumberFormat="1" applyFont="1" applyFill="1" applyBorder="1" applyAlignment="1" applyProtection="1">
      <alignment horizontal="left" vertical="center" wrapText="1"/>
    </xf>
    <xf numFmtId="0" fontId="5" fillId="11" borderId="6" xfId="76" applyNumberFormat="1" applyFont="1" applyFill="1" applyBorder="1" applyAlignment="1" applyProtection="1">
      <alignment horizontal="center" vertical="center" wrapText="1"/>
    </xf>
    <xf numFmtId="0" fontId="5" fillId="0" borderId="6" xfId="76" applyNumberFormat="1" applyFont="1" applyFill="1" applyBorder="1" applyAlignment="1" applyProtection="1">
      <alignment horizontal="center" vertical="center" wrapText="1"/>
    </xf>
    <xf numFmtId="0" fontId="5" fillId="6" borderId="0" xfId="77" applyFont="1" applyFill="1" applyBorder="1" applyAlignment="1" applyProtection="1">
      <alignment horizontal="center" vertical="center" wrapText="1"/>
    </xf>
    <xf numFmtId="0" fontId="28" fillId="6" borderId="16" xfId="38" applyNumberFormat="1" applyFont="1" applyFill="1" applyBorder="1" applyAlignment="1" applyProtection="1">
      <alignment horizontal="center" vertical="center" wrapText="1"/>
    </xf>
    <xf numFmtId="49" fontId="5" fillId="6" borderId="17" xfId="77" applyNumberFormat="1" applyFont="1" applyFill="1" applyBorder="1" applyAlignment="1" applyProtection="1">
      <alignment horizontal="center" vertical="center" wrapText="1"/>
    </xf>
    <xf numFmtId="49" fontId="5" fillId="6" borderId="25" xfId="77" applyNumberFormat="1" applyFont="1" applyFill="1" applyBorder="1" applyAlignment="1" applyProtection="1">
      <alignment horizontal="center" vertical="center" wrapText="1"/>
    </xf>
    <xf numFmtId="0" fontId="5" fillId="8" borderId="14" xfId="77" applyNumberFormat="1" applyFont="1" applyFill="1" applyBorder="1" applyAlignment="1" applyProtection="1">
      <alignment horizontal="left" vertical="center" wrapText="1"/>
    </xf>
    <xf numFmtId="0" fontId="5" fillId="8" borderId="15" xfId="77" applyNumberFormat="1" applyFont="1" applyFill="1" applyBorder="1" applyAlignment="1" applyProtection="1">
      <alignment horizontal="left" vertical="center" wrapText="1"/>
    </xf>
    <xf numFmtId="0" fontId="5" fillId="8" borderId="13" xfId="77" applyNumberFormat="1" applyFont="1" applyFill="1" applyBorder="1" applyAlignment="1" applyProtection="1">
      <alignment horizontal="left" vertical="center" wrapText="1"/>
    </xf>
    <xf numFmtId="0" fontId="5" fillId="8" borderId="14" xfId="70" applyNumberFormat="1" applyFont="1" applyFill="1" applyBorder="1" applyAlignment="1" applyProtection="1">
      <alignment horizontal="left" vertical="center" wrapText="1"/>
    </xf>
    <xf numFmtId="0" fontId="5" fillId="8" borderId="15" xfId="70" applyNumberFormat="1" applyFont="1" applyFill="1" applyBorder="1" applyAlignment="1" applyProtection="1">
      <alignment horizontal="left" vertical="center" wrapText="1"/>
    </xf>
    <xf numFmtId="0" fontId="5" fillId="8" borderId="13" xfId="70" applyNumberFormat="1" applyFont="1" applyFill="1" applyBorder="1" applyAlignment="1" applyProtection="1">
      <alignment horizontal="left" vertical="center" wrapText="1"/>
    </xf>
    <xf numFmtId="49" fontId="5" fillId="11" borderId="14" xfId="76" applyNumberFormat="1" applyFont="1" applyFill="1" applyBorder="1" applyAlignment="1" applyProtection="1">
      <alignment horizontal="center" vertical="center" wrapText="1"/>
    </xf>
    <xf numFmtId="0" fontId="32" fillId="0" borderId="21" xfId="77" applyFont="1" applyFill="1" applyBorder="1" applyAlignment="1" applyProtection="1">
      <alignment horizontal="center" vertical="center" wrapText="1"/>
    </xf>
    <xf numFmtId="0" fontId="32" fillId="0" borderId="24" xfId="77" applyFont="1" applyFill="1" applyBorder="1" applyAlignment="1" applyProtection="1">
      <alignment horizontal="center" vertical="center" wrapText="1"/>
    </xf>
    <xf numFmtId="14" fontId="5" fillId="8" borderId="6" xfId="76" applyNumberFormat="1" applyFont="1" applyFill="1" applyBorder="1" applyAlignment="1" applyProtection="1">
      <alignment horizontal="left" vertical="center" wrapText="1" indent="1"/>
    </xf>
    <xf numFmtId="0" fontId="28" fillId="0" borderId="27" xfId="77" applyFont="1" applyFill="1" applyBorder="1" applyAlignment="1" applyProtection="1">
      <alignment horizontal="center" vertical="top" wrapText="1"/>
    </xf>
    <xf numFmtId="0" fontId="28" fillId="0" borderId="0" xfId="77" applyFont="1" applyFill="1" applyBorder="1" applyAlignment="1" applyProtection="1">
      <alignment horizontal="center" vertical="top" wrapText="1"/>
    </xf>
    <xf numFmtId="14" fontId="48" fillId="0" borderId="6" xfId="76" applyNumberFormat="1" applyFont="1" applyFill="1" applyBorder="1" applyAlignment="1" applyProtection="1">
      <alignment horizontal="center" vertical="center" wrapText="1"/>
    </xf>
    <xf numFmtId="0" fontId="7" fillId="10" borderId="6" xfId="0" applyNumberFormat="1" applyFont="1" applyFill="1" applyBorder="1" applyAlignment="1" applyProtection="1">
      <alignment horizontal="center" vertical="center" wrapText="1"/>
    </xf>
  </cellXfs>
  <cellStyles count="119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- Акцент1" xfId="96" builtinId="30" hidden="1"/>
    <cellStyle name="20% - Акцент2" xfId="100" builtinId="34" hidden="1"/>
    <cellStyle name="20% - Акцент3" xfId="104" builtinId="38" hidden="1"/>
    <cellStyle name="20% - Акцент4" xfId="108" builtinId="42" hidden="1"/>
    <cellStyle name="20% - Акцент5" xfId="112" builtinId="46" hidden="1"/>
    <cellStyle name="20% - Акцент6" xfId="116" builtinId="50" hidden="1"/>
    <cellStyle name="40% - Акцент1" xfId="97" builtinId="31" hidden="1"/>
    <cellStyle name="40% - Акцент2" xfId="101" builtinId="35" hidden="1"/>
    <cellStyle name="40% - Акцент3" xfId="105" builtinId="39" hidden="1"/>
    <cellStyle name="40% - Акцент4" xfId="109" builtinId="43" hidden="1"/>
    <cellStyle name="40% - Акцент5" xfId="113" builtinId="47" hidden="1"/>
    <cellStyle name="40% - Акцент6" xfId="117" builtinId="51" hidden="1"/>
    <cellStyle name="60% - Акцент1" xfId="98" builtinId="32" hidden="1"/>
    <cellStyle name="60% - Акцент2" xfId="102" builtinId="36" hidden="1"/>
    <cellStyle name="60% - Акцент3" xfId="106" builtinId="40" hidden="1"/>
    <cellStyle name="60% - Акцент4" xfId="110" builtinId="44" hidden="1"/>
    <cellStyle name="60% - Акцент5" xfId="114" builtinId="48" hidden="1"/>
    <cellStyle name="60% - Акцент6" xfId="118" builtinId="52" hidden="1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Акцент1" xfId="95" builtinId="29" hidden="1"/>
    <cellStyle name="Акцент2" xfId="99" builtinId="33" hidden="1"/>
    <cellStyle name="Акцент3" xfId="103" builtinId="37" hidden="1"/>
    <cellStyle name="Акцент4" xfId="107" builtinId="41" hidden="1"/>
    <cellStyle name="Акцент5" xfId="111" builtinId="45" hidden="1"/>
    <cellStyle name="Акцент6" xfId="115" builtinId="49" hidden="1"/>
    <cellStyle name="Ввод " xfId="30" builtinId="20" customBuiltin="1"/>
    <cellStyle name="Вывод" xfId="87" builtinId="21" hidden="1"/>
    <cellStyle name="Вычисление" xfId="88" builtinId="22" hidden="1"/>
    <cellStyle name="Гиперссылка" xfId="31" builtinId="8" customBuiltin="1"/>
    <cellStyle name="Гиперссылка 2" xfId="32"/>
    <cellStyle name="Гиперссылка 2 2" xfId="33"/>
    <cellStyle name="Гиперссылка 4" xfId="34"/>
    <cellStyle name="Гиперссылка 5" xfId="35"/>
    <cellStyle name="Границы" xfId="36"/>
    <cellStyle name="Заголовок" xfId="37"/>
    <cellStyle name="Заголовок 1" xfId="80" builtinId="16" hidden="1"/>
    <cellStyle name="Заголовок 2" xfId="81" builtinId="17" hidden="1"/>
    <cellStyle name="Заголовок 3" xfId="82" builtinId="18" hidden="1"/>
    <cellStyle name="Заголовок 4" xfId="83" builtinId="19" hidden="1"/>
    <cellStyle name="ЗаголовокСтолбца" xfId="38"/>
    <cellStyle name="Значение" xfId="39"/>
    <cellStyle name="Итог" xfId="94" builtinId="25" hidden="1"/>
    <cellStyle name="Контрольная ячейка" xfId="90" builtinId="23" hidden="1"/>
    <cellStyle name="Название" xfId="79" builtinId="15" hidden="1"/>
    <cellStyle name="Нейтральный" xfId="86" builtinId="28" hidden="1"/>
    <cellStyle name="Обычный" xfId="0" builtinId="0" customBuiltin="1"/>
    <cellStyle name="Обычный 10" xfId="40"/>
    <cellStyle name="Обычный 12" xfId="41"/>
    <cellStyle name="Обычный 12 2" xfId="42"/>
    <cellStyle name="Обычный 12 3" xfId="43"/>
    <cellStyle name="Обычный 14" xfId="44"/>
    <cellStyle name="Обычный 14 2" xfId="45"/>
    <cellStyle name="Обычный 14 2 2" xfId="46"/>
    <cellStyle name="Обычный 14 3" xfId="47"/>
    <cellStyle name="Обычный 14 3 2" xfId="48"/>
    <cellStyle name="Обычный 14 4" xfId="49"/>
    <cellStyle name="Обычный 14 4 2" xfId="50"/>
    <cellStyle name="Обычный 14 5" xfId="51"/>
    <cellStyle name="Обычный 14 6" xfId="52"/>
    <cellStyle name="Обычный 14 7" xfId="53"/>
    <cellStyle name="Обычный 14 8" xfId="54"/>
    <cellStyle name="Обычный 14 9" xfId="55"/>
    <cellStyle name="Обычный 15" xfId="56"/>
    <cellStyle name="Обычный 2" xfId="57"/>
    <cellStyle name="Обычный 2 10 2" xfId="58"/>
    <cellStyle name="Обычный 2 2" xfId="59"/>
    <cellStyle name="Обычный 2 3" xfId="60"/>
    <cellStyle name="Обычный 2 4" xfId="61"/>
    <cellStyle name="Обычный 3" xfId="62"/>
    <cellStyle name="Обычный 3 2" xfId="63"/>
    <cellStyle name="Обычный 3 3" xfId="64"/>
    <cellStyle name="Обычный 3 4" xfId="65"/>
    <cellStyle name="Обычный 4" xfId="66"/>
    <cellStyle name="Обычный 5" xfId="67"/>
    <cellStyle name="Обычный_BALANCE.WARM.2007YEAR(FACT)" xfId="68"/>
    <cellStyle name="Обычный_INVEST.WARM.PLAN.4.78(v0.1)" xfId="69"/>
    <cellStyle name="Обычный_JKH.OPEN.INFO.HVS(v3.5)_цены161210" xfId="70"/>
    <cellStyle name="Обычный_JKH.OPEN.INFO.PRICE.VO_v4.0(10.02.11)" xfId="71"/>
    <cellStyle name="Обычный_MINENERGO.340.PRIL79(v0.1)" xfId="72"/>
    <cellStyle name="Обычный_PREDEL.JKH.2010(v1.3)" xfId="73"/>
    <cellStyle name="Обычный_razrabotka_sablonov_po_WKU" xfId="74"/>
    <cellStyle name="Обычный_SIMPLE_1_massive2" xfId="75"/>
    <cellStyle name="Обычный_ЖКУ_проект3" xfId="76"/>
    <cellStyle name="Обычный_Мониторинг инвестиций" xfId="77"/>
    <cellStyle name="Обычный_Шаблон по источникам для Модуля Реестр (2)" xfId="78"/>
    <cellStyle name="Плохой" xfId="85" builtinId="27" hidden="1"/>
    <cellStyle name="Пояснение" xfId="93" builtinId="53" hidden="1"/>
    <cellStyle name="Примечание" xfId="92" builtinId="10" hidden="1"/>
    <cellStyle name="Связанная ячейка" xfId="89" builtinId="24" hidden="1"/>
    <cellStyle name="Текст предупреждения" xfId="91" builtinId="11" hidden="1"/>
    <cellStyle name="Хороший" xfId="84" builtinId="26" hidden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BCBCBC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00008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6.png"/><Relationship Id="rId1" Type="http://schemas.openxmlformats.org/officeDocument/2006/relationships/image" Target="../media/image18.pn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111</xdr:row>
      <xdr:rowOff>273049</xdr:rowOff>
    </xdr:from>
    <xdr:to>
      <xdr:col>3</xdr:col>
      <xdr:colOff>0</xdr:colOff>
      <xdr:row>114</xdr:row>
      <xdr:rowOff>5079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198120" y="4296409"/>
          <a:ext cx="1889760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110</xdr:row>
      <xdr:rowOff>190499</xdr:rowOff>
    </xdr:from>
    <xdr:to>
      <xdr:col>3</xdr:col>
      <xdr:colOff>0</xdr:colOff>
      <xdr:row>111</xdr:row>
      <xdr:rowOff>273049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198120" y="3832859"/>
          <a:ext cx="1889760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Консультации по работе с отчётом</a:t>
          </a:r>
        </a:p>
      </xdr:txBody>
    </xdr:sp>
    <xdr:clientData/>
  </xdr:twoCellAnchor>
  <xdr:twoCellAnchor editAs="absolute">
    <xdr:from>
      <xdr:col>1</xdr:col>
      <xdr:colOff>0</xdr:colOff>
      <xdr:row>108</xdr:row>
      <xdr:rowOff>77469</xdr:rowOff>
    </xdr:from>
    <xdr:to>
      <xdr:col>3</xdr:col>
      <xdr:colOff>0</xdr:colOff>
      <xdr:row>110</xdr:row>
      <xdr:rowOff>190499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198120" y="3369309"/>
          <a:ext cx="1889760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105</xdr:row>
      <xdr:rowOff>139699</xdr:rowOff>
    </xdr:from>
    <xdr:to>
      <xdr:col>3</xdr:col>
      <xdr:colOff>0</xdr:colOff>
      <xdr:row>108</xdr:row>
      <xdr:rowOff>77469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198120" y="2905759"/>
          <a:ext cx="1889760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103</xdr:row>
      <xdr:rowOff>26669</xdr:rowOff>
    </xdr:from>
    <xdr:to>
      <xdr:col>3</xdr:col>
      <xdr:colOff>0</xdr:colOff>
      <xdr:row>105</xdr:row>
      <xdr:rowOff>139699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198120" y="2442209"/>
          <a:ext cx="1889760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100</xdr:row>
      <xdr:rowOff>104139</xdr:rowOff>
    </xdr:from>
    <xdr:to>
      <xdr:col>3</xdr:col>
      <xdr:colOff>0</xdr:colOff>
      <xdr:row>103</xdr:row>
      <xdr:rowOff>26669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198120" y="1978659"/>
          <a:ext cx="1889760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98</xdr:row>
      <xdr:rowOff>21589</xdr:rowOff>
    </xdr:from>
    <xdr:to>
      <xdr:col>3</xdr:col>
      <xdr:colOff>0</xdr:colOff>
      <xdr:row>100</xdr:row>
      <xdr:rowOff>104139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198120" y="1515109"/>
          <a:ext cx="1889760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541019</xdr:rowOff>
    </xdr:from>
    <xdr:to>
      <xdr:col>3</xdr:col>
      <xdr:colOff>0</xdr:colOff>
      <xdr:row>98</xdr:row>
      <xdr:rowOff>21589</xdr:rowOff>
    </xdr:to>
    <xdr:sp macro="[0]!Instruction.BlockClick" textlink="">
      <xdr:nvSpPr>
        <xdr:cNvPr id="14" name="InstrBlock_1"/>
        <xdr:cNvSpPr txBox="1">
          <a:spLocks noChangeArrowheads="1"/>
        </xdr:cNvSpPr>
      </xdr:nvSpPr>
      <xdr:spPr bwMode="auto">
        <a:xfrm>
          <a:off x="198120" y="1051559"/>
          <a:ext cx="1889760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68580</xdr:colOff>
      <xdr:row>5</xdr:row>
      <xdr:rowOff>60960</xdr:rowOff>
    </xdr:from>
    <xdr:to>
      <xdr:col>1</xdr:col>
      <xdr:colOff>449580</xdr:colOff>
      <xdr:row>97</xdr:row>
      <xdr:rowOff>312420</xdr:rowOff>
    </xdr:to>
    <xdr:pic macro="[0]!Instruction.BlockClick">
      <xdr:nvPicPr>
        <xdr:cNvPr id="193546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112520"/>
          <a:ext cx="38100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45720</xdr:colOff>
      <xdr:row>98</xdr:row>
      <xdr:rowOff>45720</xdr:rowOff>
    </xdr:from>
    <xdr:to>
      <xdr:col>1</xdr:col>
      <xdr:colOff>426720</xdr:colOff>
      <xdr:row>100</xdr:row>
      <xdr:rowOff>60960</xdr:rowOff>
    </xdr:to>
    <xdr:pic macro="[0]!Instruction.BlockClick">
      <xdr:nvPicPr>
        <xdr:cNvPr id="193547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1539240"/>
          <a:ext cx="381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45720</xdr:colOff>
      <xdr:row>100</xdr:row>
      <xdr:rowOff>137160</xdr:rowOff>
    </xdr:from>
    <xdr:to>
      <xdr:col>1</xdr:col>
      <xdr:colOff>426720</xdr:colOff>
      <xdr:row>102</xdr:row>
      <xdr:rowOff>152400</xdr:rowOff>
    </xdr:to>
    <xdr:pic macro="[0]!Instruction.BlockClick">
      <xdr:nvPicPr>
        <xdr:cNvPr id="193548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201168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45720</xdr:colOff>
      <xdr:row>103</xdr:row>
      <xdr:rowOff>38100</xdr:rowOff>
    </xdr:from>
    <xdr:to>
      <xdr:col>1</xdr:col>
      <xdr:colOff>426720</xdr:colOff>
      <xdr:row>105</xdr:row>
      <xdr:rowOff>60960</xdr:rowOff>
    </xdr:to>
    <xdr:pic macro="[0]!Instruction.BlockClick">
      <xdr:nvPicPr>
        <xdr:cNvPr id="193549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2453640"/>
          <a:ext cx="38100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45720</xdr:colOff>
      <xdr:row>105</xdr:row>
      <xdr:rowOff>121920</xdr:rowOff>
    </xdr:from>
    <xdr:to>
      <xdr:col>1</xdr:col>
      <xdr:colOff>426720</xdr:colOff>
      <xdr:row>107</xdr:row>
      <xdr:rowOff>121920</xdr:rowOff>
    </xdr:to>
    <xdr:pic macro="[0]!Instruction.BlockClick">
      <xdr:nvPicPr>
        <xdr:cNvPr id="193550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2887980"/>
          <a:ext cx="38100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68580</xdr:colOff>
      <xdr:row>108</xdr:row>
      <xdr:rowOff>30480</xdr:rowOff>
    </xdr:from>
    <xdr:to>
      <xdr:col>1</xdr:col>
      <xdr:colOff>449580</xdr:colOff>
      <xdr:row>110</xdr:row>
      <xdr:rowOff>30480</xdr:rowOff>
    </xdr:to>
    <xdr:pic macro="[0]!Instruction.BlockClick">
      <xdr:nvPicPr>
        <xdr:cNvPr id="193551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322320"/>
          <a:ext cx="38100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110</xdr:row>
      <xdr:rowOff>121920</xdr:rowOff>
    </xdr:from>
    <xdr:to>
      <xdr:col>1</xdr:col>
      <xdr:colOff>457200</xdr:colOff>
      <xdr:row>111</xdr:row>
      <xdr:rowOff>106680</xdr:rowOff>
    </xdr:to>
    <xdr:pic macro="[0]!Instruction.BlockClick">
      <xdr:nvPicPr>
        <xdr:cNvPr id="193552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3764280"/>
          <a:ext cx="381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22860</xdr:colOff>
      <xdr:row>111</xdr:row>
      <xdr:rowOff>160020</xdr:rowOff>
    </xdr:from>
    <xdr:to>
      <xdr:col>1</xdr:col>
      <xdr:colOff>449580</xdr:colOff>
      <xdr:row>113</xdr:row>
      <xdr:rowOff>22860</xdr:rowOff>
    </xdr:to>
    <xdr:pic macro="[0]!Instruction.BlockClick">
      <xdr:nvPicPr>
        <xdr:cNvPr id="193553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4183380"/>
          <a:ext cx="4267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215570</xdr:colOff>
      <xdr:row>2</xdr:row>
      <xdr:rowOff>9392</xdr:rowOff>
    </xdr:from>
    <xdr:to>
      <xdr:col>2</xdr:col>
      <xdr:colOff>1303231</xdr:colOff>
      <xdr:row>2</xdr:row>
      <xdr:rowOff>223955</xdr:rowOff>
    </xdr:to>
    <xdr:sp macro="" textlink="">
      <xdr:nvSpPr>
        <xdr:cNvPr id="31" name="cmdAct_1"/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480060</xdr:colOff>
      <xdr:row>3</xdr:row>
      <xdr:rowOff>60960</xdr:rowOff>
    </xdr:to>
    <xdr:pic>
      <xdr:nvPicPr>
        <xdr:cNvPr id="193555" name="cmdAct_2" descr="icon15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" y="152400"/>
          <a:ext cx="28956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215265</xdr:colOff>
      <xdr:row>2</xdr:row>
      <xdr:rowOff>9525</xdr:rowOff>
    </xdr:from>
    <xdr:to>
      <xdr:col>4</xdr:col>
      <xdr:colOff>83522</xdr:colOff>
      <xdr:row>2</xdr:row>
      <xdr:rowOff>219075</xdr:rowOff>
    </xdr:to>
    <xdr:sp macro="[0]!Instruction.cmdGetUpdate_Click" textlink="">
      <xdr:nvSpPr>
        <xdr:cNvPr id="33" name="cmdNoAct_1" hidden="1"/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198120</xdr:rowOff>
    </xdr:from>
    <xdr:to>
      <xdr:col>2</xdr:col>
      <xdr:colOff>480060</xdr:colOff>
      <xdr:row>3</xdr:row>
      <xdr:rowOff>7620</xdr:rowOff>
    </xdr:to>
    <xdr:pic>
      <xdr:nvPicPr>
        <xdr:cNvPr id="193557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" y="236220"/>
          <a:ext cx="25146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216626</xdr:colOff>
      <xdr:row>2</xdr:row>
      <xdr:rowOff>3612</xdr:rowOff>
    </xdr:from>
    <xdr:to>
      <xdr:col>4</xdr:col>
      <xdr:colOff>135812</xdr:colOff>
      <xdr:row>2</xdr:row>
      <xdr:rowOff>219612</xdr:rowOff>
    </xdr:to>
    <xdr:sp macro="" textlink="">
      <xdr:nvSpPr>
        <xdr:cNvPr id="35" name="cmdNoInet_1" hidden="1"/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203835</xdr:colOff>
      <xdr:row>1</xdr:row>
      <xdr:rowOff>136963</xdr:rowOff>
    </xdr:from>
    <xdr:ext cx="246578" cy="374141"/>
    <xdr:sp macro="" textlink="">
      <xdr:nvSpPr>
        <xdr:cNvPr id="36" name="cmdNoInet_2" hidden="1"/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4</xdr:col>
      <xdr:colOff>99060</xdr:colOff>
      <xdr:row>99</xdr:row>
      <xdr:rowOff>45720</xdr:rowOff>
    </xdr:from>
    <xdr:to>
      <xdr:col>4</xdr:col>
      <xdr:colOff>251460</xdr:colOff>
      <xdr:row>100</xdr:row>
      <xdr:rowOff>7620</xdr:rowOff>
    </xdr:to>
    <xdr:pic macro="[0]!Instruction.chkUpdates_Click">
      <xdr:nvPicPr>
        <xdr:cNvPr id="19356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172974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99060</xdr:colOff>
      <xdr:row>101</xdr:row>
      <xdr:rowOff>38100</xdr:rowOff>
    </xdr:from>
    <xdr:to>
      <xdr:col>4</xdr:col>
      <xdr:colOff>251460</xdr:colOff>
      <xdr:row>102</xdr:row>
      <xdr:rowOff>0</xdr:rowOff>
    </xdr:to>
    <xdr:pic macro="[0]!Instruction.chkUpdates_Click">
      <xdr:nvPicPr>
        <xdr:cNvPr id="19356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103120"/>
          <a:ext cx="15240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99060</xdr:colOff>
      <xdr:row>101</xdr:row>
      <xdr:rowOff>38100</xdr:rowOff>
    </xdr:from>
    <xdr:to>
      <xdr:col>4</xdr:col>
      <xdr:colOff>251460</xdr:colOff>
      <xdr:row>102</xdr:row>
      <xdr:rowOff>0</xdr:rowOff>
    </xdr:to>
    <xdr:pic macro="[0]!Instruction.chkUpdates_Click">
      <xdr:nvPicPr>
        <xdr:cNvPr id="19356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103120"/>
          <a:ext cx="15240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99060</xdr:colOff>
      <xdr:row>99</xdr:row>
      <xdr:rowOff>45720</xdr:rowOff>
    </xdr:from>
    <xdr:to>
      <xdr:col>4</xdr:col>
      <xdr:colOff>251460</xdr:colOff>
      <xdr:row>100</xdr:row>
      <xdr:rowOff>7620</xdr:rowOff>
    </xdr:to>
    <xdr:pic macro="[0]!Instruction.chkUpdates_Click">
      <xdr:nvPicPr>
        <xdr:cNvPr id="19356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172974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103</xdr:row>
      <xdr:rowOff>180974</xdr:rowOff>
    </xdr:from>
    <xdr:to>
      <xdr:col>9</xdr:col>
      <xdr:colOff>87599</xdr:colOff>
      <xdr:row>106</xdr:row>
      <xdr:rowOff>5474</xdr:rowOff>
    </xdr:to>
    <xdr:sp macro="[0]!Instruction.cmdGetUpdate_Click" textlink="">
      <xdr:nvSpPr>
        <xdr:cNvPr id="32" name="cmdGetUpdate"/>
        <xdr:cNvSpPr txBox="1">
          <a:spLocks noChangeArrowheads="1"/>
        </xdr:cNvSpPr>
      </xdr:nvSpPr>
      <xdr:spPr bwMode="auto">
        <a:xfrm>
          <a:off x="2581275" y="2638424"/>
          <a:ext cx="1563974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255271</xdr:colOff>
      <xdr:row>103</xdr:row>
      <xdr:rowOff>180974</xdr:rowOff>
    </xdr:from>
    <xdr:to>
      <xdr:col>15</xdr:col>
      <xdr:colOff>47626</xdr:colOff>
      <xdr:row>106</xdr:row>
      <xdr:rowOff>5474</xdr:rowOff>
    </xdr:to>
    <xdr:sp macro="[0]!Instruction.cmdShowHideUpdateLog_Click" textlink="">
      <xdr:nvSpPr>
        <xdr:cNvPr id="34" name="cmdShowHideUpdateLog"/>
        <xdr:cNvSpPr txBox="1">
          <a:spLocks noChangeArrowheads="1"/>
        </xdr:cNvSpPr>
      </xdr:nvSpPr>
      <xdr:spPr bwMode="auto">
        <a:xfrm>
          <a:off x="4312921" y="2638424"/>
          <a:ext cx="1564005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4</xdr:col>
      <xdr:colOff>22860</xdr:colOff>
      <xdr:row>103</xdr:row>
      <xdr:rowOff>160020</xdr:rowOff>
    </xdr:from>
    <xdr:to>
      <xdr:col>5</xdr:col>
      <xdr:colOff>144780</xdr:colOff>
      <xdr:row>106</xdr:row>
      <xdr:rowOff>7620</xdr:rowOff>
    </xdr:to>
    <xdr:pic macro="[0]!Instruction.cmdGetUpdate_Click">
      <xdr:nvPicPr>
        <xdr:cNvPr id="193566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9820" y="2575560"/>
          <a:ext cx="38862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236220</xdr:colOff>
      <xdr:row>103</xdr:row>
      <xdr:rowOff>160020</xdr:rowOff>
    </xdr:from>
    <xdr:to>
      <xdr:col>11</xdr:col>
      <xdr:colOff>68580</xdr:colOff>
      <xdr:row>106</xdr:row>
      <xdr:rowOff>7620</xdr:rowOff>
    </xdr:to>
    <xdr:pic macro="[0]!Instruction.cmdShowHideUpdateLog_Click">
      <xdr:nvPicPr>
        <xdr:cNvPr id="193567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2575560"/>
          <a:ext cx="3657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53340</xdr:colOff>
          <xdr:row>120</xdr:row>
          <xdr:rowOff>99060</xdr:rowOff>
        </xdr:to>
        <xdr:sp macro="" textlink="">
          <xdr:nvSpPr>
            <xdr:cNvPr id="193537" name="InstrWord" hidden="1">
              <a:extLst>
                <a:ext uri="{63B3BB69-23CF-44E3-9099-C40C66FF867C}">
                  <a14:compatExt spid="_x0000_s193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18</xdr:col>
      <xdr:colOff>219075</xdr:colOff>
      <xdr:row>1</xdr:row>
      <xdr:rowOff>85725</xdr:rowOff>
    </xdr:from>
    <xdr:to>
      <xdr:col>24</xdr:col>
      <xdr:colOff>279237</xdr:colOff>
      <xdr:row>2</xdr:row>
      <xdr:rowOff>161925</xdr:rowOff>
    </xdr:to>
    <xdr:sp macro="[0]!Instruction.cmdStart_Click" textlink="">
      <xdr:nvSpPr>
        <xdr:cNvPr id="37" name="cmdStart" hidden="1"/>
        <xdr:cNvSpPr>
          <a:spLocks noChangeArrowheads="1"/>
        </xdr:cNvSpPr>
      </xdr:nvSpPr>
      <xdr:spPr bwMode="auto">
        <a:xfrm>
          <a:off x="6934200" y="123825"/>
          <a:ext cx="1831812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0275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0275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0377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0377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38100</xdr:colOff>
      <xdr:row>23</xdr:row>
      <xdr:rowOff>0</xdr:rowOff>
    </xdr:from>
    <xdr:to>
      <xdr:col>47</xdr:col>
      <xdr:colOff>0</xdr:colOff>
      <xdr:row>23</xdr:row>
      <xdr:rowOff>190500</xdr:rowOff>
    </xdr:to>
    <xdr:grpSp>
      <xdr:nvGrpSpPr>
        <xdr:cNvPr id="203779" name="shCalendar" hidden="1"/>
        <xdr:cNvGrpSpPr>
          <a:grpSpLocks/>
        </xdr:cNvGrpSpPr>
      </xdr:nvGrpSpPr>
      <xdr:grpSpPr bwMode="auto">
        <a:xfrm>
          <a:off x="22463760" y="56083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378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378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0480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0480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0582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0582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38100</xdr:colOff>
      <xdr:row>25</xdr:row>
      <xdr:rowOff>0</xdr:rowOff>
    </xdr:from>
    <xdr:to>
      <xdr:col>21</xdr:col>
      <xdr:colOff>228600</xdr:colOff>
      <xdr:row>25</xdr:row>
      <xdr:rowOff>190500</xdr:rowOff>
    </xdr:to>
    <xdr:grpSp>
      <xdr:nvGrpSpPr>
        <xdr:cNvPr id="205827" name="shCalendar" hidden="1"/>
        <xdr:cNvGrpSpPr>
          <a:grpSpLocks/>
        </xdr:cNvGrpSpPr>
      </xdr:nvGrpSpPr>
      <xdr:grpSpPr bwMode="auto">
        <a:xfrm>
          <a:off x="5890260" y="696468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582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582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0684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0685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0787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0787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38100</xdr:colOff>
      <xdr:row>25</xdr:row>
      <xdr:rowOff>0</xdr:rowOff>
    </xdr:from>
    <xdr:to>
      <xdr:col>21</xdr:col>
      <xdr:colOff>228600</xdr:colOff>
      <xdr:row>25</xdr:row>
      <xdr:rowOff>190500</xdr:rowOff>
    </xdr:to>
    <xdr:grpSp>
      <xdr:nvGrpSpPr>
        <xdr:cNvPr id="207875" name="shCalendar" hidden="1"/>
        <xdr:cNvGrpSpPr>
          <a:grpSpLocks/>
        </xdr:cNvGrpSpPr>
      </xdr:nvGrpSpPr>
      <xdr:grpSpPr bwMode="auto">
        <a:xfrm>
          <a:off x="5890260" y="725424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787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787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0889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0889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0992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0992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</xdr:colOff>
      <xdr:row>23</xdr:row>
      <xdr:rowOff>0</xdr:rowOff>
    </xdr:from>
    <xdr:to>
      <xdr:col>18</xdr:col>
      <xdr:colOff>228600</xdr:colOff>
      <xdr:row>23</xdr:row>
      <xdr:rowOff>190500</xdr:rowOff>
    </xdr:to>
    <xdr:grpSp>
      <xdr:nvGrpSpPr>
        <xdr:cNvPr id="209923" name="shCalendar" hidden="1"/>
        <xdr:cNvGrpSpPr>
          <a:grpSpLocks/>
        </xdr:cNvGrpSpPr>
      </xdr:nvGrpSpPr>
      <xdr:grpSpPr bwMode="auto">
        <a:xfrm>
          <a:off x="639318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5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5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24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4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5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25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4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4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26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4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4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27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4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4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28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4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4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29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3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4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30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3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3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31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3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3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21</xdr:col>
      <xdr:colOff>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09932" name="shCalendar" hidden="1"/>
        <xdr:cNvGrpSpPr>
          <a:grpSpLocks/>
        </xdr:cNvGrpSpPr>
      </xdr:nvGrpSpPr>
      <xdr:grpSpPr bwMode="auto">
        <a:xfrm>
          <a:off x="7299960" y="6598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993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993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1094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1094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1196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1197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38100</xdr:colOff>
      <xdr:row>23</xdr:row>
      <xdr:rowOff>0</xdr:rowOff>
    </xdr:from>
    <xdr:to>
      <xdr:col>21</xdr:col>
      <xdr:colOff>228600</xdr:colOff>
      <xdr:row>23</xdr:row>
      <xdr:rowOff>190500</xdr:rowOff>
    </xdr:to>
    <xdr:grpSp>
      <xdr:nvGrpSpPr>
        <xdr:cNvPr id="211971" name="shCalendar" hidden="1"/>
        <xdr:cNvGrpSpPr>
          <a:grpSpLocks/>
        </xdr:cNvGrpSpPr>
      </xdr:nvGrpSpPr>
      <xdr:grpSpPr bwMode="auto">
        <a:xfrm>
          <a:off x="7338060" y="512826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197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197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0</xdr:row>
      <xdr:rowOff>47625</xdr:rowOff>
    </xdr:from>
    <xdr:to>
      <xdr:col>6</xdr:col>
      <xdr:colOff>80506</xdr:colOff>
      <xdr:row>0</xdr:row>
      <xdr:rowOff>301503</xdr:rowOff>
    </xdr:to>
    <xdr:sp macro="[0]!modUpdTemplLogger.Clear" textlink="">
      <xdr:nvSpPr>
        <xdr:cNvPr id="194761" name="cmdStart"/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1299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1299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1401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1401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38100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14019" name="shCalendar" hidden="1"/>
        <xdr:cNvGrpSpPr>
          <a:grpSpLocks/>
        </xdr:cNvGrpSpPr>
      </xdr:nvGrpSpPr>
      <xdr:grpSpPr bwMode="auto">
        <a:xfrm>
          <a:off x="5852160" y="51816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402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402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1504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1504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1606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1606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38100</xdr:colOff>
      <xdr:row>23</xdr:row>
      <xdr:rowOff>0</xdr:rowOff>
    </xdr:from>
    <xdr:to>
      <xdr:col>21</xdr:col>
      <xdr:colOff>190500</xdr:colOff>
      <xdr:row>23</xdr:row>
      <xdr:rowOff>190500</xdr:rowOff>
    </xdr:to>
    <xdr:grpSp>
      <xdr:nvGrpSpPr>
        <xdr:cNvPr id="216067" name="shCalendar" hidden="1"/>
        <xdr:cNvGrpSpPr>
          <a:grpSpLocks/>
        </xdr:cNvGrpSpPr>
      </xdr:nvGrpSpPr>
      <xdr:grpSpPr bwMode="auto">
        <a:xfrm>
          <a:off x="5852160" y="519684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606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606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1708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1709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1811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1811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38100</xdr:colOff>
      <xdr:row>23</xdr:row>
      <xdr:rowOff>0</xdr:rowOff>
    </xdr:from>
    <xdr:to>
      <xdr:col>26</xdr:col>
      <xdr:colOff>190500</xdr:colOff>
      <xdr:row>23</xdr:row>
      <xdr:rowOff>190500</xdr:rowOff>
    </xdr:to>
    <xdr:grpSp>
      <xdr:nvGrpSpPr>
        <xdr:cNvPr id="218115" name="shCalendar" hidden="1"/>
        <xdr:cNvGrpSpPr>
          <a:grpSpLocks/>
        </xdr:cNvGrpSpPr>
      </xdr:nvGrpSpPr>
      <xdr:grpSpPr bwMode="auto">
        <a:xfrm>
          <a:off x="5852160" y="5455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812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812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26</xdr:col>
      <xdr:colOff>0</xdr:colOff>
      <xdr:row>23</xdr:row>
      <xdr:rowOff>0</xdr:rowOff>
    </xdr:from>
    <xdr:to>
      <xdr:col>26</xdr:col>
      <xdr:colOff>190500</xdr:colOff>
      <xdr:row>23</xdr:row>
      <xdr:rowOff>190500</xdr:rowOff>
    </xdr:to>
    <xdr:grpSp>
      <xdr:nvGrpSpPr>
        <xdr:cNvPr id="218116" name="shCalendar" hidden="1"/>
        <xdr:cNvGrpSpPr>
          <a:grpSpLocks/>
        </xdr:cNvGrpSpPr>
      </xdr:nvGrpSpPr>
      <xdr:grpSpPr bwMode="auto">
        <a:xfrm>
          <a:off x="5852160" y="5455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812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812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26</xdr:col>
      <xdr:colOff>0</xdr:colOff>
      <xdr:row>23</xdr:row>
      <xdr:rowOff>0</xdr:rowOff>
    </xdr:from>
    <xdr:to>
      <xdr:col>26</xdr:col>
      <xdr:colOff>190500</xdr:colOff>
      <xdr:row>23</xdr:row>
      <xdr:rowOff>190500</xdr:rowOff>
    </xdr:to>
    <xdr:grpSp>
      <xdr:nvGrpSpPr>
        <xdr:cNvPr id="218117" name="shCalendar" hidden="1"/>
        <xdr:cNvGrpSpPr>
          <a:grpSpLocks/>
        </xdr:cNvGrpSpPr>
      </xdr:nvGrpSpPr>
      <xdr:grpSpPr bwMode="auto">
        <a:xfrm>
          <a:off x="5852160" y="54559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1811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811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1913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1913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2016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2016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38100</xdr:colOff>
      <xdr:row>22</xdr:row>
      <xdr:rowOff>0</xdr:rowOff>
    </xdr:from>
    <xdr:to>
      <xdr:col>28</xdr:col>
      <xdr:colOff>228600</xdr:colOff>
      <xdr:row>22</xdr:row>
      <xdr:rowOff>190500</xdr:rowOff>
    </xdr:to>
    <xdr:grpSp>
      <xdr:nvGrpSpPr>
        <xdr:cNvPr id="220163" name="shCalendar" hidden="1"/>
        <xdr:cNvGrpSpPr>
          <a:grpSpLocks/>
        </xdr:cNvGrpSpPr>
      </xdr:nvGrpSpPr>
      <xdr:grpSpPr bwMode="auto">
        <a:xfrm>
          <a:off x="14401800" y="378714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2016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2016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2118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2118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2220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2221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38100</xdr:colOff>
      <xdr:row>23</xdr:row>
      <xdr:rowOff>0</xdr:rowOff>
    </xdr:from>
    <xdr:to>
      <xdr:col>22</xdr:col>
      <xdr:colOff>228600</xdr:colOff>
      <xdr:row>25</xdr:row>
      <xdr:rowOff>0</xdr:rowOff>
    </xdr:to>
    <xdr:grpSp>
      <xdr:nvGrpSpPr>
        <xdr:cNvPr id="222211" name="shCalendar" hidden="1"/>
        <xdr:cNvGrpSpPr>
          <a:grpSpLocks/>
        </xdr:cNvGrpSpPr>
      </xdr:nvGrpSpPr>
      <xdr:grpSpPr bwMode="auto">
        <a:xfrm>
          <a:off x="11841480" y="429768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2221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2221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22</xdr:col>
      <xdr:colOff>0</xdr:colOff>
      <xdr:row>23</xdr:row>
      <xdr:rowOff>0</xdr:rowOff>
    </xdr:from>
    <xdr:to>
      <xdr:col>22</xdr:col>
      <xdr:colOff>190500</xdr:colOff>
      <xdr:row>25</xdr:row>
      <xdr:rowOff>0</xdr:rowOff>
    </xdr:to>
    <xdr:grpSp>
      <xdr:nvGrpSpPr>
        <xdr:cNvPr id="222212" name="shCalendar" hidden="1"/>
        <xdr:cNvGrpSpPr>
          <a:grpSpLocks/>
        </xdr:cNvGrpSpPr>
      </xdr:nvGrpSpPr>
      <xdr:grpSpPr bwMode="auto">
        <a:xfrm>
          <a:off x="11803380" y="429768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2221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2221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22</xdr:col>
      <xdr:colOff>0</xdr:colOff>
      <xdr:row>23</xdr:row>
      <xdr:rowOff>0</xdr:rowOff>
    </xdr:from>
    <xdr:to>
      <xdr:col>22</xdr:col>
      <xdr:colOff>190500</xdr:colOff>
      <xdr:row>25</xdr:row>
      <xdr:rowOff>0</xdr:rowOff>
    </xdr:to>
    <xdr:grpSp>
      <xdr:nvGrpSpPr>
        <xdr:cNvPr id="222213" name="shCalendar" hidden="1"/>
        <xdr:cNvGrpSpPr>
          <a:grpSpLocks/>
        </xdr:cNvGrpSpPr>
      </xdr:nvGrpSpPr>
      <xdr:grpSpPr bwMode="auto">
        <a:xfrm>
          <a:off x="11803380" y="429768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2221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2221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10</xdr:row>
      <xdr:rowOff>30480</xdr:rowOff>
    </xdr:from>
    <xdr:to>
      <xdr:col>7</xdr:col>
      <xdr:colOff>198120</xdr:colOff>
      <xdr:row>10</xdr:row>
      <xdr:rowOff>251460</xdr:rowOff>
    </xdr:to>
    <xdr:pic macro="[0]!modInfo.MainSheetHelp">
      <xdr:nvPicPr>
        <xdr:cNvPr id="195585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1760220"/>
          <a:ext cx="19812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8</xdr:row>
      <xdr:rowOff>99060</xdr:rowOff>
    </xdr:from>
    <xdr:to>
      <xdr:col>7</xdr:col>
      <xdr:colOff>198120</xdr:colOff>
      <xdr:row>8</xdr:row>
      <xdr:rowOff>312420</xdr:rowOff>
    </xdr:to>
    <xdr:pic macro="[0]!modInfo.MainSheetHelp">
      <xdr:nvPicPr>
        <xdr:cNvPr id="195586" name="ExcludeHelp_6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1325880"/>
          <a:ext cx="19812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13</xdr:row>
      <xdr:rowOff>38100</xdr:rowOff>
    </xdr:from>
    <xdr:to>
      <xdr:col>7</xdr:col>
      <xdr:colOff>198120</xdr:colOff>
      <xdr:row>13</xdr:row>
      <xdr:rowOff>259080</xdr:rowOff>
    </xdr:to>
    <xdr:pic macro="[0]!modInfo.MainSheetHelp">
      <xdr:nvPicPr>
        <xdr:cNvPr id="195587" name="ExcludeHelp_7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2537460"/>
          <a:ext cx="19812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27</xdr:row>
      <xdr:rowOff>83820</xdr:rowOff>
    </xdr:from>
    <xdr:to>
      <xdr:col>7</xdr:col>
      <xdr:colOff>198120</xdr:colOff>
      <xdr:row>27</xdr:row>
      <xdr:rowOff>304800</xdr:rowOff>
    </xdr:to>
    <xdr:pic macro="[0]!modInfo.MainSheetHelp">
      <xdr:nvPicPr>
        <xdr:cNvPr id="195588" name="ExcludeHelp_8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7399020"/>
          <a:ext cx="19812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220980</xdr:colOff>
      <xdr:row>4</xdr:row>
      <xdr:rowOff>220980</xdr:rowOff>
    </xdr:to>
    <xdr:pic macro="[0]!modList00.CreatePrintedForm">
      <xdr:nvPicPr>
        <xdr:cNvPr id="195589" name="cmdCreatePrintedForm" descr="Создание печатной формы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45720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26</xdr:row>
      <xdr:rowOff>76200</xdr:rowOff>
    </xdr:from>
    <xdr:to>
      <xdr:col>6</xdr:col>
      <xdr:colOff>0</xdr:colOff>
      <xdr:row>26</xdr:row>
      <xdr:rowOff>369673</xdr:rowOff>
    </xdr:to>
    <xdr:sp macro="[0]!modList00.cmdOrganizationChoice_Click_Handler" textlink="">
      <xdr:nvSpPr>
        <xdr:cNvPr id="17" name="cmdOrgChoice"/>
        <xdr:cNvSpPr>
          <a:spLocks noChangeArrowheads="1"/>
        </xdr:cNvSpPr>
      </xdr:nvSpPr>
      <xdr:spPr bwMode="auto">
        <a:xfrm>
          <a:off x="3800475" y="4762500"/>
          <a:ext cx="3381375" cy="293473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6</xdr:col>
      <xdr:colOff>38100</xdr:colOff>
      <xdr:row>15</xdr:row>
      <xdr:rowOff>0</xdr:rowOff>
    </xdr:from>
    <xdr:to>
      <xdr:col>7</xdr:col>
      <xdr:colOff>0</xdr:colOff>
      <xdr:row>15</xdr:row>
      <xdr:rowOff>190500</xdr:rowOff>
    </xdr:to>
    <xdr:grpSp>
      <xdr:nvGrpSpPr>
        <xdr:cNvPr id="195591" name="shCalendar" hidden="1"/>
        <xdr:cNvGrpSpPr>
          <a:grpSpLocks/>
        </xdr:cNvGrpSpPr>
      </xdr:nvGrpSpPr>
      <xdr:grpSpPr bwMode="auto">
        <a:xfrm>
          <a:off x="6606540" y="3200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9559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559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2323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2323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236220</xdr:colOff>
      <xdr:row>4</xdr:row>
      <xdr:rowOff>251460</xdr:rowOff>
    </xdr:to>
    <xdr:pic macro="[0]!modThisWorkbook.Freeze_Panes">
      <xdr:nvPicPr>
        <xdr:cNvPr id="22425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251460</xdr:rowOff>
    </xdr:to>
    <xdr:pic macro="[0]!modThisWorkbook.Freeze_Panes">
      <xdr:nvPicPr>
        <xdr:cNvPr id="22425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236220</xdr:colOff>
      <xdr:row>4</xdr:row>
      <xdr:rowOff>251460</xdr:rowOff>
    </xdr:to>
    <xdr:pic macro="[0]!modThisWorkbook.Freeze_Panes">
      <xdr:nvPicPr>
        <xdr:cNvPr id="22528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251460</xdr:rowOff>
    </xdr:to>
    <xdr:pic macro="[0]!modThisWorkbook.Freeze_Panes">
      <xdr:nvPicPr>
        <xdr:cNvPr id="22528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3</xdr:row>
      <xdr:rowOff>7620</xdr:rowOff>
    </xdr:from>
    <xdr:to>
      <xdr:col>7</xdr:col>
      <xdr:colOff>228600</xdr:colOff>
      <xdr:row>4</xdr:row>
      <xdr:rowOff>160020</xdr:rowOff>
    </xdr:to>
    <xdr:grpSp>
      <xdr:nvGrpSpPr>
        <xdr:cNvPr id="225283" name="shCalendar" hidden="1"/>
        <xdr:cNvGrpSpPr>
          <a:grpSpLocks/>
        </xdr:cNvGrpSpPr>
      </xdr:nvGrpSpPr>
      <xdr:grpSpPr bwMode="auto">
        <a:xfrm>
          <a:off x="6690360" y="76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2528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2528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3</xdr:row>
      <xdr:rowOff>7620</xdr:rowOff>
    </xdr:from>
    <xdr:to>
      <xdr:col>9</xdr:col>
      <xdr:colOff>228600</xdr:colOff>
      <xdr:row>4</xdr:row>
      <xdr:rowOff>160020</xdr:rowOff>
    </xdr:to>
    <xdr:grpSp>
      <xdr:nvGrpSpPr>
        <xdr:cNvPr id="226305" name="shCalendar" hidden="1"/>
        <xdr:cNvGrpSpPr>
          <a:grpSpLocks/>
        </xdr:cNvGrpSpPr>
      </xdr:nvGrpSpPr>
      <xdr:grpSpPr bwMode="auto">
        <a:xfrm>
          <a:off x="6469380" y="762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2630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2630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2732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2733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198120</xdr:colOff>
      <xdr:row>0</xdr:row>
      <xdr:rowOff>114300</xdr:rowOff>
    </xdr:from>
    <xdr:to>
      <xdr:col>40</xdr:col>
      <xdr:colOff>388620</xdr:colOff>
      <xdr:row>0</xdr:row>
      <xdr:rowOff>304800</xdr:rowOff>
    </xdr:to>
    <xdr:grpSp>
      <xdr:nvGrpSpPr>
        <xdr:cNvPr id="228353" name="shCalendar"/>
        <xdr:cNvGrpSpPr>
          <a:grpSpLocks/>
        </xdr:cNvGrpSpPr>
      </xdr:nvGrpSpPr>
      <xdr:grpSpPr bwMode="auto">
        <a:xfrm>
          <a:off x="62461140" y="1143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28354" name="shCalendar_bck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28355" name="shCalendar_1" descr="CalendarSmall.bmp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220980</xdr:colOff>
      <xdr:row>8</xdr:row>
      <xdr:rowOff>220980</xdr:rowOff>
    </xdr:to>
    <xdr:pic macro="[0]!modInfo.MainSheetHelp">
      <xdr:nvPicPr>
        <xdr:cNvPr id="196609" name="ExcludeHelp_1" descr="Справка по листу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220980</xdr:colOff>
      <xdr:row>8</xdr:row>
      <xdr:rowOff>220980</xdr:rowOff>
    </xdr:to>
    <xdr:pic macro="[0]!modInfo.MainSheetHelp">
      <xdr:nvPicPr>
        <xdr:cNvPr id="196610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740" y="53340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220980</xdr:colOff>
      <xdr:row>8</xdr:row>
      <xdr:rowOff>220980</xdr:rowOff>
    </xdr:to>
    <xdr:pic macro="[0]!modInfo.MainSheetHelp">
      <xdr:nvPicPr>
        <xdr:cNvPr id="196611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7080" y="53340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236220</xdr:colOff>
      <xdr:row>3</xdr:row>
      <xdr:rowOff>251460</xdr:rowOff>
    </xdr:to>
    <xdr:pic macro="[0]!modThisWorkbook.Freeze_Panes">
      <xdr:nvPicPr>
        <xdr:cNvPr id="19661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251460</xdr:rowOff>
    </xdr:to>
    <xdr:pic macro="[0]!modThisWorkbook.Freeze_Panes">
      <xdr:nvPicPr>
        <xdr:cNvPr id="19661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</xdr:colOff>
      <xdr:row>17</xdr:row>
      <xdr:rowOff>0</xdr:rowOff>
    </xdr:from>
    <xdr:to>
      <xdr:col>14</xdr:col>
      <xdr:colOff>228600</xdr:colOff>
      <xdr:row>17</xdr:row>
      <xdr:rowOff>190500</xdr:rowOff>
    </xdr:to>
    <xdr:grpSp>
      <xdr:nvGrpSpPr>
        <xdr:cNvPr id="197633" name="shCalendar" hidden="1"/>
        <xdr:cNvGrpSpPr>
          <a:grpSpLocks/>
        </xdr:cNvGrpSpPr>
      </xdr:nvGrpSpPr>
      <xdr:grpSpPr bwMode="auto">
        <a:xfrm>
          <a:off x="12321540" y="82296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9764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764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220980</xdr:colOff>
      <xdr:row>16</xdr:row>
      <xdr:rowOff>220980</xdr:rowOff>
    </xdr:to>
    <xdr:pic macro="[0]!modInfo.MainSheetHelp">
      <xdr:nvPicPr>
        <xdr:cNvPr id="197634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48006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16</xdr:row>
      <xdr:rowOff>0</xdr:rowOff>
    </xdr:from>
    <xdr:to>
      <xdr:col>10</xdr:col>
      <xdr:colOff>220980</xdr:colOff>
      <xdr:row>16</xdr:row>
      <xdr:rowOff>220980</xdr:rowOff>
    </xdr:to>
    <xdr:pic macro="[0]!modInfo.MainSheetHelp">
      <xdr:nvPicPr>
        <xdr:cNvPr id="197635" name="ExcludeHelp_2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8006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14</xdr:col>
      <xdr:colOff>0</xdr:colOff>
      <xdr:row>16</xdr:row>
      <xdr:rowOff>0</xdr:rowOff>
    </xdr:from>
    <xdr:to>
      <xdr:col>14</xdr:col>
      <xdr:colOff>220980</xdr:colOff>
      <xdr:row>16</xdr:row>
      <xdr:rowOff>220980</xdr:rowOff>
    </xdr:to>
    <xdr:pic macro="[0]!modInfo.MainSheetHelp">
      <xdr:nvPicPr>
        <xdr:cNvPr id="197636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80060"/>
          <a:ext cx="2209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4</xdr:col>
      <xdr:colOff>28576</xdr:colOff>
      <xdr:row>29</xdr:row>
      <xdr:rowOff>2</xdr:rowOff>
    </xdr:from>
    <xdr:to>
      <xdr:col>4</xdr:col>
      <xdr:colOff>3343276</xdr:colOff>
      <xdr:row>30</xdr:row>
      <xdr:rowOff>1</xdr:rowOff>
    </xdr:to>
    <xdr:sp macro="[0]!modList02.cmdDoIt_Click_Handler" textlink="">
      <xdr:nvSpPr>
        <xdr:cNvPr id="24" name="cmdCreateSheets" hidden="1"/>
        <xdr:cNvSpPr>
          <a:spLocks noChangeArrowheads="1"/>
        </xdr:cNvSpPr>
      </xdr:nvSpPr>
      <xdr:spPr bwMode="auto">
        <a:xfrm>
          <a:off x="685801" y="2371727"/>
          <a:ext cx="3314700" cy="295274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список листов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236220</xdr:colOff>
      <xdr:row>4</xdr:row>
      <xdr:rowOff>251460</xdr:rowOff>
    </xdr:to>
    <xdr:pic macro="[0]!modThisWorkbook.Freeze_Panes">
      <xdr:nvPicPr>
        <xdr:cNvPr id="197638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251460</xdr:rowOff>
    </xdr:to>
    <xdr:pic macro="[0]!modThisWorkbook.Freeze_Panes">
      <xdr:nvPicPr>
        <xdr:cNvPr id="197639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19865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19865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19968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19968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38100</xdr:colOff>
      <xdr:row>23</xdr:row>
      <xdr:rowOff>0</xdr:rowOff>
    </xdr:from>
    <xdr:to>
      <xdr:col>21</xdr:col>
      <xdr:colOff>228600</xdr:colOff>
      <xdr:row>23</xdr:row>
      <xdr:rowOff>190500</xdr:rowOff>
    </xdr:to>
    <xdr:grpSp>
      <xdr:nvGrpSpPr>
        <xdr:cNvPr id="199683" name="shCalendar" hidden="1"/>
        <xdr:cNvGrpSpPr>
          <a:grpSpLocks/>
        </xdr:cNvGrpSpPr>
      </xdr:nvGrpSpPr>
      <xdr:grpSpPr bwMode="auto">
        <a:xfrm>
          <a:off x="5890260" y="662178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9968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9968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236220</xdr:colOff>
      <xdr:row>1</xdr:row>
      <xdr:rowOff>251460</xdr:rowOff>
    </xdr:to>
    <xdr:pic macro="[0]!modThisWorkbook.Freeze_Panes">
      <xdr:nvPicPr>
        <xdr:cNvPr id="20070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251460</xdr:rowOff>
    </xdr:to>
    <xdr:pic macro="[0]!modThisWorkbook.Freeze_Panes">
      <xdr:nvPicPr>
        <xdr:cNvPr id="20070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228600</xdr:colOff>
      <xdr:row>4</xdr:row>
      <xdr:rowOff>251460</xdr:rowOff>
    </xdr:to>
    <xdr:pic macro="[0]!modThisWorkbook.Freeze_Panes">
      <xdr:nvPicPr>
        <xdr:cNvPr id="20172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251460</xdr:rowOff>
    </xdr:to>
    <xdr:pic macro="[0]!modThisWorkbook.Freeze_Panes">
      <xdr:nvPicPr>
        <xdr:cNvPr id="20173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2286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38100</xdr:colOff>
      <xdr:row>23</xdr:row>
      <xdr:rowOff>0</xdr:rowOff>
    </xdr:from>
    <xdr:to>
      <xdr:col>21</xdr:col>
      <xdr:colOff>228600</xdr:colOff>
      <xdr:row>23</xdr:row>
      <xdr:rowOff>190500</xdr:rowOff>
    </xdr:to>
    <xdr:grpSp>
      <xdr:nvGrpSpPr>
        <xdr:cNvPr id="201731" name="shCalendar" hidden="1"/>
        <xdr:cNvGrpSpPr>
          <a:grpSpLocks/>
        </xdr:cNvGrpSpPr>
      </xdr:nvGrpSpPr>
      <xdr:grpSpPr bwMode="auto">
        <a:xfrm>
          <a:off x="5890260" y="662178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173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0173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a:spPr>
      <a:bodyPr vertOverflow="clip" wrap="square" lIns="27432" tIns="18288" rIns="27432" bIns="18288" anchor="ctr" upright="1"/>
      <a:lstStyle>
        <a:defPPr algn="ctr" rtl="0">
          <a:defRPr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defRPr>
        </a:defPPr>
      </a:lst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rgb="FFFFCC99"/>
  </sheetPr>
  <dimension ref="A1"/>
  <sheetViews>
    <sheetView showGridLines="0" workbookViewId="0"/>
  </sheetViews>
  <sheetFormatPr defaultColWidth="9.125" defaultRowHeight="11.4"/>
  <cols>
    <col min="1" max="16384" width="9.125" style="174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2">
    <tabColor theme="0" tint="-0.249977111117893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215" hidden="1" customWidth="1"/>
    <col min="2" max="4" width="3.75" style="202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202"/>
    <col min="12" max="12" width="11.125" style="202" customWidth="1"/>
    <col min="13" max="20" width="10.625" style="202"/>
    <col min="21" max="16384" width="10.625" style="36"/>
  </cols>
  <sheetData>
    <row r="1" spans="1:20" ht="3" customHeight="1">
      <c r="A1" s="215" t="s">
        <v>49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214"/>
      <c r="B4" s="214"/>
      <c r="C4" s="214"/>
      <c r="D4" s="214"/>
      <c r="F4" s="813" t="s">
        <v>454</v>
      </c>
      <c r="G4" s="813"/>
      <c r="H4" s="813"/>
      <c r="I4" s="863" t="s">
        <v>455</v>
      </c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s="190" customFormat="1" ht="11.25" customHeight="1">
      <c r="A5" s="214"/>
      <c r="B5" s="214"/>
      <c r="C5" s="214"/>
      <c r="D5" s="214"/>
      <c r="F5" s="319" t="s">
        <v>92</v>
      </c>
      <c r="G5" s="336" t="s">
        <v>457</v>
      </c>
      <c r="H5" s="318" t="s">
        <v>442</v>
      </c>
      <c r="I5" s="863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0" s="190" customFormat="1" ht="12" customHeight="1">
      <c r="A6" s="214"/>
      <c r="B6" s="214"/>
      <c r="C6" s="214"/>
      <c r="D6" s="214"/>
      <c r="F6" s="320" t="s">
        <v>93</v>
      </c>
      <c r="G6" s="322">
        <v>2</v>
      </c>
      <c r="H6" s="323">
        <v>3</v>
      </c>
      <c r="I6" s="321">
        <v>4</v>
      </c>
      <c r="J6" s="214">
        <v>4</v>
      </c>
      <c r="K6" s="214"/>
      <c r="L6" s="214"/>
      <c r="M6" s="214"/>
      <c r="N6" s="214"/>
      <c r="O6" s="214"/>
      <c r="P6" s="214"/>
      <c r="Q6" s="214"/>
      <c r="R6" s="214"/>
      <c r="S6" s="214"/>
      <c r="T6" s="214"/>
    </row>
    <row r="7" spans="1:20" s="190" customFormat="1" ht="18.600000000000001">
      <c r="A7" s="214"/>
      <c r="B7" s="214"/>
      <c r="C7" s="214"/>
      <c r="D7" s="214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333"/>
      <c r="K7" s="214"/>
      <c r="L7" s="214"/>
      <c r="M7" s="214"/>
      <c r="N7" s="214"/>
      <c r="O7" s="214"/>
      <c r="P7" s="214"/>
      <c r="Q7" s="214"/>
      <c r="R7" s="214"/>
      <c r="S7" s="214"/>
      <c r="T7" s="214"/>
    </row>
    <row r="8" spans="1:20" s="190" customFormat="1" ht="45.6">
      <c r="A8" s="864">
        <v>1</v>
      </c>
      <c r="B8" s="214"/>
      <c r="C8" s="214"/>
      <c r="D8" s="214"/>
      <c r="F8" s="334" t="str">
        <f>"2." &amp;mergeValue(A8)</f>
        <v>2.1</v>
      </c>
      <c r="G8" s="416" t="s">
        <v>494</v>
      </c>
      <c r="H8" s="317"/>
      <c r="I8" s="196" t="s">
        <v>591</v>
      </c>
      <c r="J8" s="333"/>
      <c r="K8" s="214"/>
      <c r="L8" s="214"/>
      <c r="M8" s="214"/>
      <c r="N8" s="214"/>
      <c r="O8" s="214"/>
      <c r="P8" s="214"/>
      <c r="Q8" s="214"/>
      <c r="R8" s="214"/>
      <c r="S8" s="214"/>
      <c r="T8" s="214"/>
    </row>
    <row r="9" spans="1:20" s="190" customFormat="1" ht="22.8">
      <c r="A9" s="864"/>
      <c r="B9" s="214"/>
      <c r="C9" s="214"/>
      <c r="D9" s="214"/>
      <c r="F9" s="334" t="str">
        <f>"3." &amp;mergeValue(A9)</f>
        <v>3.1</v>
      </c>
      <c r="G9" s="416" t="s">
        <v>495</v>
      </c>
      <c r="H9" s="317"/>
      <c r="I9" s="196" t="s">
        <v>589</v>
      </c>
      <c r="J9" s="333"/>
      <c r="K9" s="214"/>
      <c r="L9" s="214"/>
      <c r="M9" s="214"/>
      <c r="N9" s="214"/>
      <c r="O9" s="214"/>
      <c r="P9" s="214"/>
      <c r="Q9" s="214"/>
      <c r="R9" s="214"/>
      <c r="S9" s="214"/>
      <c r="T9" s="214"/>
    </row>
    <row r="10" spans="1:20" s="190" customFormat="1" ht="22.8">
      <c r="A10" s="864"/>
      <c r="B10" s="214"/>
      <c r="C10" s="214"/>
      <c r="D10" s="214"/>
      <c r="F10" s="334" t="str">
        <f>"4."&amp;mergeValue(A10)</f>
        <v>4.1</v>
      </c>
      <c r="G10" s="416" t="s">
        <v>496</v>
      </c>
      <c r="H10" s="318" t="s">
        <v>458</v>
      </c>
      <c r="I10" s="196"/>
      <c r="J10" s="333"/>
      <c r="K10" s="214"/>
      <c r="L10" s="214"/>
      <c r="M10" s="214"/>
      <c r="N10" s="214"/>
      <c r="O10" s="214"/>
      <c r="P10" s="214"/>
      <c r="Q10" s="214"/>
      <c r="R10" s="214"/>
      <c r="S10" s="214"/>
      <c r="T10" s="214"/>
    </row>
    <row r="11" spans="1:20" s="190" customFormat="1" ht="18.600000000000001">
      <c r="A11" s="864"/>
      <c r="B11" s="864">
        <v>1</v>
      </c>
      <c r="C11" s="343"/>
      <c r="D11" s="343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333"/>
      <c r="K11" s="214"/>
      <c r="L11" s="214"/>
      <c r="M11" s="214"/>
      <c r="N11" s="214"/>
      <c r="O11" s="214"/>
      <c r="P11" s="214"/>
      <c r="Q11" s="214"/>
      <c r="R11" s="214"/>
      <c r="S11" s="214"/>
      <c r="T11" s="214"/>
    </row>
    <row r="12" spans="1:20" s="190" customFormat="1" ht="22.8">
      <c r="A12" s="864"/>
      <c r="B12" s="864"/>
      <c r="C12" s="864">
        <v>1</v>
      </c>
      <c r="D12" s="343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333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s="190" customFormat="1" ht="39" customHeight="1">
      <c r="A13" s="864"/>
      <c r="B13" s="864"/>
      <c r="C13" s="864"/>
      <c r="D13" s="343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333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0" s="190" customFormat="1" ht="18.600000000000001">
      <c r="A14" s="864"/>
      <c r="B14" s="864"/>
      <c r="C14" s="864"/>
      <c r="D14" s="343"/>
      <c r="F14" s="337"/>
      <c r="G14" s="150" t="s">
        <v>4</v>
      </c>
      <c r="H14" s="342"/>
      <c r="I14" s="865"/>
      <c r="J14" s="333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0" s="190" customFormat="1" ht="18.600000000000001">
      <c r="A15" s="864"/>
      <c r="B15" s="864"/>
      <c r="C15" s="343"/>
      <c r="D15" s="343"/>
      <c r="F15" s="420"/>
      <c r="G15" s="195" t="s">
        <v>403</v>
      </c>
      <c r="H15" s="421"/>
      <c r="I15" s="422"/>
      <c r="J15" s="333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s="190" customFormat="1" ht="18.600000000000001">
      <c r="A16" s="864"/>
      <c r="B16" s="214"/>
      <c r="C16" s="214"/>
      <c r="D16" s="214"/>
      <c r="F16" s="337"/>
      <c r="G16" s="155" t="s">
        <v>506</v>
      </c>
      <c r="H16" s="338"/>
      <c r="I16" s="339"/>
      <c r="J16" s="333"/>
      <c r="K16" s="214"/>
      <c r="L16" s="214"/>
      <c r="M16" s="214"/>
      <c r="N16" s="214"/>
      <c r="O16" s="214"/>
      <c r="P16" s="214"/>
      <c r="Q16" s="214"/>
      <c r="R16" s="214"/>
      <c r="S16" s="214"/>
      <c r="T16" s="214"/>
    </row>
    <row r="17" spans="1:20" s="190" customFormat="1" ht="18.600000000000001">
      <c r="A17" s="214"/>
      <c r="B17" s="214"/>
      <c r="C17" s="214"/>
      <c r="D17" s="214"/>
      <c r="F17" s="337"/>
      <c r="G17" s="165" t="s">
        <v>505</v>
      </c>
      <c r="H17" s="338"/>
      <c r="I17" s="339"/>
      <c r="J17" s="333"/>
      <c r="K17" s="214"/>
      <c r="L17" s="214"/>
      <c r="M17" s="214"/>
      <c r="N17" s="214"/>
      <c r="O17" s="214"/>
      <c r="P17" s="214"/>
      <c r="Q17" s="214"/>
      <c r="R17" s="214"/>
      <c r="S17" s="214"/>
      <c r="T17" s="214"/>
    </row>
    <row r="18" spans="1:20" s="326" customFormat="1" ht="3" customHeight="1">
      <c r="A18" s="327"/>
      <c r="B18" s="327"/>
      <c r="C18" s="327"/>
      <c r="D18" s="327"/>
      <c r="F18" s="344"/>
      <c r="G18" s="345"/>
      <c r="H18" s="346"/>
      <c r="I18" s="34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26" customFormat="1" ht="15" customHeight="1">
      <c r="A19" s="327"/>
      <c r="B19" s="327"/>
      <c r="C19" s="327"/>
      <c r="D19" s="327"/>
      <c r="F19" s="325"/>
      <c r="G19" s="859" t="s">
        <v>594</v>
      </c>
      <c r="H19" s="859"/>
      <c r="I19" s="226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2">
    <tabColor rgb="FFEAEBEE"/>
    <pageSetUpPr fitToPage="1"/>
  </sheetPr>
  <dimension ref="A1:AC34"/>
  <sheetViews>
    <sheetView showGridLines="0" topLeftCell="I4" zoomScaleNormal="100" workbookViewId="0"/>
  </sheetViews>
  <sheetFormatPr defaultColWidth="0" defaultRowHeight="13.8"/>
  <cols>
    <col min="1" max="6" width="10.625" style="538" hidden="1" customWidth="1"/>
    <col min="7" max="8" width="9.125" style="544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15" width="29.75" style="36" hidden="1" customWidth="1"/>
    <col min="16" max="17" width="23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25" width="10.625" style="538" customWidth="1"/>
    <col min="26" max="26" width="11.125" style="538" customWidth="1"/>
    <col min="27" max="29" width="10.625" style="538" customWidth="1"/>
    <col min="30" max="249" width="10.625" style="36" customWidth="1"/>
    <col min="250" max="16384" width="0" style="36" hidden="1"/>
  </cols>
  <sheetData>
    <row r="1" spans="1:29" hidden="1">
      <c r="Q1" s="536"/>
      <c r="R1" s="536"/>
    </row>
    <row r="2" spans="1:29" hidden="1">
      <c r="U2" s="536"/>
    </row>
    <row r="3" spans="1:29" hidden="1"/>
    <row r="4" spans="1:29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100"/>
    </row>
    <row r="5" spans="1:29" ht="22.5" customHeight="1">
      <c r="J5" s="86"/>
      <c r="K5" s="86"/>
      <c r="L5" s="892" t="s">
        <v>632</v>
      </c>
      <c r="M5" s="892"/>
      <c r="N5" s="892"/>
      <c r="O5" s="892"/>
      <c r="P5" s="892"/>
      <c r="Q5" s="892"/>
      <c r="R5" s="892"/>
      <c r="S5" s="892"/>
      <c r="T5" s="892"/>
      <c r="U5" s="581"/>
    </row>
    <row r="6" spans="1:29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83"/>
      <c r="V6" s="100"/>
    </row>
    <row r="7" spans="1:29" s="190" customFormat="1" ht="22.8">
      <c r="A7" s="543"/>
      <c r="B7" s="543"/>
      <c r="C7" s="543"/>
      <c r="D7" s="543"/>
      <c r="E7" s="543"/>
      <c r="F7" s="543"/>
      <c r="G7" s="543"/>
      <c r="H7" s="543"/>
      <c r="L7" s="488"/>
      <c r="M7" s="558" t="s">
        <v>502</v>
      </c>
      <c r="N7" s="583"/>
      <c r="O7" s="869" t="str">
        <f>IF(NameOrPr_ch="",IF(NameOrPr="","",NameOrPr),NameOrPr_ch)</f>
        <v>Комитет по тарифам и ценам Курской области</v>
      </c>
      <c r="P7" s="869"/>
      <c r="Q7" s="869"/>
      <c r="R7" s="869"/>
      <c r="S7" s="869"/>
      <c r="T7" s="869"/>
      <c r="U7" s="487"/>
      <c r="V7" s="487"/>
      <c r="W7" s="508"/>
      <c r="X7" s="543"/>
      <c r="Y7" s="543"/>
      <c r="Z7" s="543"/>
      <c r="AA7" s="543"/>
      <c r="AB7" s="543"/>
      <c r="AC7" s="543"/>
    </row>
    <row r="8" spans="1:29" s="190" customFormat="1" ht="18.600000000000001">
      <c r="A8" s="543"/>
      <c r="B8" s="543"/>
      <c r="C8" s="543"/>
      <c r="D8" s="543"/>
      <c r="E8" s="543"/>
      <c r="F8" s="543"/>
      <c r="G8" s="543"/>
      <c r="H8" s="543"/>
      <c r="L8" s="488"/>
      <c r="M8" s="558" t="s">
        <v>597</v>
      </c>
      <c r="N8" s="583"/>
      <c r="O8" s="869" t="str">
        <f>IF(datePr_ch="",IF(datePr="","",datePr),datePr_ch)</f>
        <v>02.11.2021</v>
      </c>
      <c r="P8" s="869"/>
      <c r="Q8" s="869"/>
      <c r="R8" s="869"/>
      <c r="S8" s="869"/>
      <c r="T8" s="869"/>
      <c r="U8" s="487"/>
      <c r="V8" s="487"/>
      <c r="W8" s="508"/>
      <c r="X8" s="543"/>
      <c r="Y8" s="543"/>
      <c r="Z8" s="543"/>
      <c r="AA8" s="543"/>
      <c r="AB8" s="543"/>
      <c r="AC8" s="543"/>
    </row>
    <row r="9" spans="1:29" s="190" customFormat="1" ht="18.600000000000001">
      <c r="A9" s="543"/>
      <c r="B9" s="543"/>
      <c r="C9" s="543"/>
      <c r="D9" s="543"/>
      <c r="E9" s="543"/>
      <c r="F9" s="543"/>
      <c r="G9" s="543"/>
      <c r="H9" s="543"/>
      <c r="L9" s="152"/>
      <c r="M9" s="558" t="s">
        <v>596</v>
      </c>
      <c r="N9" s="583"/>
      <c r="O9" s="869" t="str">
        <f>IF(numberPr_ch="",IF(numberPr="","",numberPr),numberPr_ch)</f>
        <v>Постановление №46</v>
      </c>
      <c r="P9" s="869"/>
      <c r="Q9" s="869"/>
      <c r="R9" s="869"/>
      <c r="S9" s="869"/>
      <c r="T9" s="869"/>
      <c r="U9" s="487"/>
      <c r="V9" s="487"/>
      <c r="W9" s="508"/>
      <c r="X9" s="543"/>
      <c r="Y9" s="543"/>
      <c r="Z9" s="543"/>
      <c r="AA9" s="543"/>
      <c r="AB9" s="543"/>
      <c r="AC9" s="543"/>
    </row>
    <row r="10" spans="1:29" s="190" customFormat="1" ht="22.8">
      <c r="A10" s="543"/>
      <c r="B10" s="543"/>
      <c r="C10" s="543"/>
      <c r="D10" s="543"/>
      <c r="E10" s="543"/>
      <c r="F10" s="543"/>
      <c r="G10" s="543"/>
      <c r="H10" s="543"/>
      <c r="L10" s="152"/>
      <c r="M10" s="558" t="s">
        <v>501</v>
      </c>
      <c r="N10" s="583"/>
      <c r="O10" s="869" t="str">
        <f>IF(IstPub_ch="",IF(IstPub="","",IstPub),IstPub_ch)</f>
        <v>Газета "Курская правда" №134(26808) от 09.11.2021</v>
      </c>
      <c r="P10" s="869"/>
      <c r="Q10" s="869"/>
      <c r="R10" s="869"/>
      <c r="S10" s="869"/>
      <c r="T10" s="869"/>
      <c r="U10" s="487"/>
      <c r="V10" s="487"/>
      <c r="W10" s="508"/>
      <c r="X10" s="543"/>
      <c r="Y10" s="543"/>
      <c r="Z10" s="543"/>
      <c r="AA10" s="543"/>
      <c r="AB10" s="543"/>
      <c r="AC10" s="543"/>
    </row>
    <row r="11" spans="1:29" s="190" customFormat="1" ht="11.4" hidden="1">
      <c r="A11" s="543"/>
      <c r="B11" s="543"/>
      <c r="C11" s="543"/>
      <c r="D11" s="543"/>
      <c r="E11" s="543"/>
      <c r="F11" s="543"/>
      <c r="G11" s="543"/>
      <c r="H11" s="543"/>
      <c r="L11" s="893"/>
      <c r="M11" s="893"/>
      <c r="N11" s="478"/>
      <c r="O11" s="487"/>
      <c r="P11" s="487"/>
      <c r="Q11" s="487"/>
      <c r="R11" s="487"/>
      <c r="S11" s="487"/>
      <c r="T11" s="487"/>
      <c r="U11" s="541" t="s">
        <v>373</v>
      </c>
      <c r="X11" s="543"/>
      <c r="Y11" s="543"/>
      <c r="Z11" s="543"/>
      <c r="AA11" s="543"/>
      <c r="AB11" s="543"/>
      <c r="AC11" s="543"/>
    </row>
    <row r="12" spans="1:29">
      <c r="J12" s="86"/>
      <c r="K12" s="86"/>
      <c r="L12" s="37"/>
      <c r="M12" s="37"/>
      <c r="N12" s="491"/>
      <c r="O12" s="870"/>
      <c r="P12" s="870"/>
      <c r="Q12" s="870"/>
      <c r="R12" s="870"/>
      <c r="S12" s="870"/>
      <c r="T12" s="870"/>
      <c r="U12" s="870"/>
    </row>
    <row r="13" spans="1:29">
      <c r="J13" s="86"/>
      <c r="K13" s="86"/>
      <c r="L13" s="813" t="s">
        <v>454</v>
      </c>
      <c r="M13" s="813"/>
      <c r="N13" s="813"/>
      <c r="O13" s="813"/>
      <c r="P13" s="813"/>
      <c r="Q13" s="813"/>
      <c r="R13" s="813"/>
      <c r="S13" s="813"/>
      <c r="T13" s="813"/>
      <c r="U13" s="813"/>
      <c r="V13" s="813"/>
      <c r="W13" s="813" t="s">
        <v>455</v>
      </c>
    </row>
    <row r="14" spans="1:29" ht="14.25" customHeight="1">
      <c r="J14" s="86"/>
      <c r="K14" s="86"/>
      <c r="L14" s="876" t="s">
        <v>92</v>
      </c>
      <c r="M14" s="876" t="s">
        <v>640</v>
      </c>
      <c r="N14" s="578"/>
      <c r="O14" s="877" t="s">
        <v>642</v>
      </c>
      <c r="P14" s="878"/>
      <c r="Q14" s="878"/>
      <c r="R14" s="878"/>
      <c r="S14" s="878"/>
      <c r="T14" s="879"/>
      <c r="U14" s="887" t="s">
        <v>341</v>
      </c>
      <c r="V14" s="873" t="s">
        <v>275</v>
      </c>
      <c r="W14" s="813"/>
    </row>
    <row r="15" spans="1:29" ht="14.25" customHeight="1">
      <c r="J15" s="86"/>
      <c r="K15" s="86"/>
      <c r="L15" s="876"/>
      <c r="M15" s="876"/>
      <c r="N15" s="579"/>
      <c r="O15" s="882" t="s">
        <v>606</v>
      </c>
      <c r="P15" s="880" t="s">
        <v>271</v>
      </c>
      <c r="Q15" s="881"/>
      <c r="R15" s="884" t="s">
        <v>655</v>
      </c>
      <c r="S15" s="885"/>
      <c r="T15" s="886"/>
      <c r="U15" s="888"/>
      <c r="V15" s="874"/>
      <c r="W15" s="813"/>
    </row>
    <row r="16" spans="1:29" ht="33.75" customHeight="1">
      <c r="J16" s="86"/>
      <c r="K16" s="86"/>
      <c r="L16" s="876"/>
      <c r="M16" s="876"/>
      <c r="N16" s="580"/>
      <c r="O16" s="883"/>
      <c r="P16" s="104" t="s">
        <v>607</v>
      </c>
      <c r="Q16" s="104" t="s">
        <v>6</v>
      </c>
      <c r="R16" s="105" t="s">
        <v>274</v>
      </c>
      <c r="S16" s="871" t="s">
        <v>273</v>
      </c>
      <c r="T16" s="872"/>
      <c r="U16" s="889"/>
      <c r="V16" s="875"/>
      <c r="W16" s="813"/>
    </row>
    <row r="17" spans="1:29">
      <c r="J17" s="86"/>
      <c r="K17" s="527">
        <v>1</v>
      </c>
      <c r="L17" s="565" t="s">
        <v>93</v>
      </c>
      <c r="M17" s="565" t="s">
        <v>49</v>
      </c>
      <c r="N17" s="567" t="str">
        <f ca="1">OFFSET(N17,0,-1)</f>
        <v>2</v>
      </c>
      <c r="O17" s="566">
        <f ca="1">OFFSET(O17,0,-1)+1</f>
        <v>3</v>
      </c>
      <c r="P17" s="566">
        <f ca="1">OFFSET(P17,0,-1)+1</f>
        <v>4</v>
      </c>
      <c r="Q17" s="566">
        <f ca="1">OFFSET(Q17,0,-1)+1</f>
        <v>5</v>
      </c>
      <c r="R17" s="566">
        <f ca="1">OFFSET(R17,0,-1)+1</f>
        <v>6</v>
      </c>
      <c r="S17" s="894">
        <f ca="1">OFFSET(S17,0,-1)+1</f>
        <v>7</v>
      </c>
      <c r="T17" s="894"/>
      <c r="U17" s="566">
        <f ca="1">OFFSET(U17,0,-2)+1</f>
        <v>8</v>
      </c>
      <c r="V17" s="567">
        <f ca="1">OFFSET(V17,0,-1)</f>
        <v>8</v>
      </c>
      <c r="W17" s="566">
        <f ca="1">OFFSET(W17,0,-1)+1</f>
        <v>9</v>
      </c>
    </row>
    <row r="18" spans="1:29" ht="22.8">
      <c r="A18" s="895">
        <v>1</v>
      </c>
      <c r="B18" s="667"/>
      <c r="C18" s="667"/>
      <c r="D18" s="667"/>
      <c r="E18" s="668"/>
      <c r="F18" s="669"/>
      <c r="G18" s="669"/>
      <c r="H18" s="669"/>
      <c r="I18" s="226"/>
      <c r="J18" s="654"/>
      <c r="K18" s="660"/>
      <c r="L18" s="545">
        <f>mergeValue(A18)</f>
        <v>1</v>
      </c>
      <c r="M18" s="563" t="s">
        <v>20</v>
      </c>
      <c r="N18" s="564"/>
      <c r="O18" s="896"/>
      <c r="P18" s="896"/>
      <c r="Q18" s="896"/>
      <c r="R18" s="896"/>
      <c r="S18" s="896"/>
      <c r="T18" s="896"/>
      <c r="U18" s="896"/>
      <c r="V18" s="896"/>
      <c r="W18" s="412" t="s">
        <v>476</v>
      </c>
      <c r="Y18" s="542"/>
      <c r="Z18" s="542" t="str">
        <f t="shared" ref="Z18:Z31" si="0">IF(M18="","",M18 )</f>
        <v>Наименование тарифа</v>
      </c>
      <c r="AA18" s="542"/>
      <c r="AB18" s="542"/>
      <c r="AC18" s="542"/>
    </row>
    <row r="19" spans="1:29" ht="34.200000000000003">
      <c r="A19" s="895"/>
      <c r="B19" s="895">
        <v>1</v>
      </c>
      <c r="C19" s="667"/>
      <c r="D19" s="667"/>
      <c r="E19" s="669"/>
      <c r="F19" s="669"/>
      <c r="G19" s="669"/>
      <c r="H19" s="669"/>
      <c r="I19" s="653"/>
      <c r="J19" s="652"/>
      <c r="K19" s="655"/>
      <c r="L19" s="545" t="str">
        <f>mergeValue(A19) &amp;"."&amp; mergeValue(B19)</f>
        <v>1.1</v>
      </c>
      <c r="M19" s="513" t="s">
        <v>16</v>
      </c>
      <c r="N19" s="564"/>
      <c r="O19" s="896"/>
      <c r="P19" s="896"/>
      <c r="Q19" s="896"/>
      <c r="R19" s="896"/>
      <c r="S19" s="896"/>
      <c r="T19" s="896"/>
      <c r="U19" s="896"/>
      <c r="V19" s="896"/>
      <c r="W19" s="412" t="s">
        <v>477</v>
      </c>
      <c r="Y19" s="542"/>
      <c r="Z19" s="542" t="str">
        <f t="shared" si="0"/>
        <v>Территория действия тарифа</v>
      </c>
      <c r="AA19" s="542"/>
      <c r="AB19" s="542"/>
      <c r="AC19" s="542"/>
    </row>
    <row r="20" spans="1:29" ht="22.8">
      <c r="A20" s="895"/>
      <c r="B20" s="895"/>
      <c r="C20" s="895">
        <v>1</v>
      </c>
      <c r="D20" s="667"/>
      <c r="E20" s="669"/>
      <c r="F20" s="669"/>
      <c r="G20" s="669"/>
      <c r="H20" s="669"/>
      <c r="I20" s="659"/>
      <c r="J20" s="652"/>
      <c r="K20" s="655"/>
      <c r="L20" s="545" t="str">
        <f>mergeValue(A20) &amp;"."&amp; mergeValue(B20)&amp;"."&amp; mergeValue(C20)</f>
        <v>1.1.1</v>
      </c>
      <c r="M20" s="514" t="s">
        <v>7</v>
      </c>
      <c r="N20" s="564"/>
      <c r="O20" s="896"/>
      <c r="P20" s="896"/>
      <c r="Q20" s="896"/>
      <c r="R20" s="896"/>
      <c r="S20" s="896"/>
      <c r="T20" s="896"/>
      <c r="U20" s="896"/>
      <c r="V20" s="896"/>
      <c r="W20" s="412" t="s">
        <v>634</v>
      </c>
      <c r="Y20" s="542"/>
      <c r="Z20" s="542" t="str">
        <f t="shared" si="0"/>
        <v xml:space="preserve">Наименование системы теплоснабжения </v>
      </c>
      <c r="AA20" s="542"/>
      <c r="AB20" s="542"/>
      <c r="AC20" s="542"/>
    </row>
    <row r="21" spans="1:29" ht="22.8">
      <c r="A21" s="895"/>
      <c r="B21" s="895"/>
      <c r="C21" s="895"/>
      <c r="D21" s="895">
        <v>1</v>
      </c>
      <c r="E21" s="669"/>
      <c r="F21" s="669"/>
      <c r="G21" s="669"/>
      <c r="H21" s="669"/>
      <c r="I21" s="659"/>
      <c r="J21" s="652"/>
      <c r="K21" s="655"/>
      <c r="L21" s="545" t="str">
        <f>mergeValue(A21) &amp;"."&amp; mergeValue(B21)&amp;"."&amp; mergeValue(C21)&amp;"."&amp; mergeValue(D21)</f>
        <v>1.1.1.1</v>
      </c>
      <c r="M21" s="515" t="s">
        <v>22</v>
      </c>
      <c r="N21" s="564"/>
      <c r="O21" s="896"/>
      <c r="P21" s="896"/>
      <c r="Q21" s="896"/>
      <c r="R21" s="896"/>
      <c r="S21" s="896"/>
      <c r="T21" s="896"/>
      <c r="U21" s="896"/>
      <c r="V21" s="896"/>
      <c r="W21" s="412" t="s">
        <v>635</v>
      </c>
      <c r="Y21" s="542"/>
      <c r="Z21" s="542" t="str">
        <f t="shared" si="0"/>
        <v xml:space="preserve">Источник тепловой энергии  </v>
      </c>
      <c r="AA21" s="542"/>
      <c r="AB21" s="542"/>
      <c r="AC21" s="542"/>
    </row>
    <row r="22" spans="1:29" ht="114">
      <c r="A22" s="895"/>
      <c r="B22" s="895"/>
      <c r="C22" s="895"/>
      <c r="D22" s="895"/>
      <c r="E22" s="895">
        <v>1</v>
      </c>
      <c r="F22" s="669"/>
      <c r="G22" s="669"/>
      <c r="H22" s="667">
        <v>1</v>
      </c>
      <c r="I22" s="895">
        <v>1</v>
      </c>
      <c r="J22" s="669"/>
      <c r="K22" s="671"/>
      <c r="L22" s="545" t="str">
        <f>mergeValue(A22) &amp;"."&amp; mergeValue(B22)&amp;"."&amp; mergeValue(C22)&amp;"."&amp; mergeValue(D22)&amp;"."&amp; mergeValue(E22)</f>
        <v>1.1.1.1.1</v>
      </c>
      <c r="M22" s="517" t="s">
        <v>9</v>
      </c>
      <c r="N22" s="564"/>
      <c r="O22" s="897"/>
      <c r="P22" s="897"/>
      <c r="Q22" s="897"/>
      <c r="R22" s="897"/>
      <c r="S22" s="897"/>
      <c r="T22" s="897"/>
      <c r="U22" s="897"/>
      <c r="V22" s="897"/>
      <c r="W22" s="412" t="s">
        <v>639</v>
      </c>
      <c r="Y22" s="542"/>
      <c r="Z22" s="542" t="str">
        <f t="shared" si="0"/>
        <v>Схема подключения теплопотребляющей установки к коллектору источника тепловой энергии</v>
      </c>
      <c r="AA22" s="542"/>
      <c r="AB22" s="542"/>
      <c r="AC22" s="542"/>
    </row>
    <row r="23" spans="1:29" ht="91.2">
      <c r="A23" s="895"/>
      <c r="B23" s="895"/>
      <c r="C23" s="895"/>
      <c r="D23" s="895"/>
      <c r="E23" s="895"/>
      <c r="F23" s="895">
        <v>1</v>
      </c>
      <c r="G23" s="667"/>
      <c r="H23" s="667"/>
      <c r="I23" s="895"/>
      <c r="J23" s="895">
        <v>1</v>
      </c>
      <c r="K23" s="672"/>
      <c r="L23" s="545" t="str">
        <f>mergeValue(A23) &amp;"."&amp; mergeValue(B23)&amp;"."&amp; mergeValue(C23)&amp;"."&amp; mergeValue(D23)&amp;"."&amp; mergeValue(E23)&amp;"."&amp; mergeValue(F23)</f>
        <v>1.1.1.1.1.1</v>
      </c>
      <c r="M23" s="518" t="s">
        <v>10</v>
      </c>
      <c r="N23" s="564"/>
      <c r="O23" s="898"/>
      <c r="P23" s="899"/>
      <c r="Q23" s="899"/>
      <c r="R23" s="899"/>
      <c r="S23" s="899"/>
      <c r="T23" s="899"/>
      <c r="U23" s="899"/>
      <c r="V23" s="900"/>
      <c r="W23" s="412" t="s">
        <v>637</v>
      </c>
      <c r="Y23" s="542"/>
      <c r="Z23" s="542" t="str">
        <f t="shared" si="0"/>
        <v>Группа потребителей</v>
      </c>
      <c r="AA23" s="542"/>
      <c r="AB23" s="542"/>
      <c r="AC23" s="542"/>
    </row>
    <row r="24" spans="1:29" ht="189" customHeight="1">
      <c r="A24" s="895"/>
      <c r="B24" s="895"/>
      <c r="C24" s="895"/>
      <c r="D24" s="895"/>
      <c r="E24" s="895"/>
      <c r="F24" s="895"/>
      <c r="G24" s="667">
        <v>1</v>
      </c>
      <c r="H24" s="667"/>
      <c r="I24" s="895"/>
      <c r="J24" s="895"/>
      <c r="K24" s="672">
        <v>1</v>
      </c>
      <c r="L24" s="545" t="str">
        <f>mergeValue(A24) &amp;"."&amp; mergeValue(B24)&amp;"."&amp; mergeValue(C24)&amp;"."&amp; mergeValue(D24)&amp;"."&amp; mergeValue(E24)&amp;"."&amp; mergeValue(F24)&amp;"."&amp; mergeValue(G24)</f>
        <v>1.1.1.1.1.1.1</v>
      </c>
      <c r="M24" s="751"/>
      <c r="N24" s="564"/>
      <c r="O24" s="524"/>
      <c r="P24" s="524"/>
      <c r="Q24" s="771"/>
      <c r="R24" s="890"/>
      <c r="S24" s="891" t="s">
        <v>84</v>
      </c>
      <c r="T24" s="890"/>
      <c r="U24" s="891" t="s">
        <v>85</v>
      </c>
      <c r="V24" s="524"/>
      <c r="W24" s="866" t="s">
        <v>656</v>
      </c>
      <c r="X24" s="538" t="str">
        <f>strCheckDate(O25:V25)</f>
        <v/>
      </c>
      <c r="Y24" s="542"/>
      <c r="Z24" s="542" t="str">
        <f t="shared" si="0"/>
        <v/>
      </c>
      <c r="AA24" s="542"/>
      <c r="AB24" s="542"/>
      <c r="AC24" s="542"/>
    </row>
    <row r="25" spans="1:29" ht="11.25" hidden="1" customHeight="1">
      <c r="A25" s="895"/>
      <c r="B25" s="895"/>
      <c r="C25" s="895"/>
      <c r="D25" s="895"/>
      <c r="E25" s="895"/>
      <c r="F25" s="895"/>
      <c r="G25" s="667"/>
      <c r="H25" s="667"/>
      <c r="I25" s="895"/>
      <c r="J25" s="895"/>
      <c r="K25" s="672"/>
      <c r="L25" s="293"/>
      <c r="M25" s="564"/>
      <c r="N25" s="564"/>
      <c r="O25" s="524"/>
      <c r="P25" s="524"/>
      <c r="Q25" s="537" t="str">
        <f>R24 &amp; "-" &amp; T24</f>
        <v>-</v>
      </c>
      <c r="R25" s="890"/>
      <c r="S25" s="891"/>
      <c r="T25" s="890"/>
      <c r="U25" s="891"/>
      <c r="V25" s="524"/>
      <c r="W25" s="867"/>
      <c r="Y25" s="542"/>
      <c r="Z25" s="542" t="str">
        <f t="shared" si="0"/>
        <v/>
      </c>
      <c r="AA25" s="542"/>
      <c r="AB25" s="542"/>
      <c r="AC25" s="542"/>
    </row>
    <row r="26" spans="1:29" ht="15" customHeight="1">
      <c r="A26" s="895"/>
      <c r="B26" s="895"/>
      <c r="C26" s="895"/>
      <c r="D26" s="895"/>
      <c r="E26" s="895"/>
      <c r="F26" s="895"/>
      <c r="G26" s="669"/>
      <c r="H26" s="667"/>
      <c r="I26" s="895"/>
      <c r="J26" s="895"/>
      <c r="K26" s="671"/>
      <c r="L26" s="511"/>
      <c r="M26" s="520" t="s">
        <v>25</v>
      </c>
      <c r="N26" s="162"/>
      <c r="O26" s="162"/>
      <c r="P26" s="162"/>
      <c r="Q26" s="162"/>
      <c r="R26" s="162"/>
      <c r="S26" s="162"/>
      <c r="T26" s="162"/>
      <c r="U26" s="162"/>
      <c r="V26" s="522"/>
      <c r="W26" s="868"/>
      <c r="Y26" s="542"/>
      <c r="Z26" s="542" t="str">
        <f t="shared" si="0"/>
        <v>Добавить вид теплоносителя (параметры теплоносителя)</v>
      </c>
      <c r="AA26" s="542"/>
      <c r="AB26" s="542"/>
      <c r="AC26" s="542"/>
    </row>
    <row r="27" spans="1:29" ht="15" customHeight="1">
      <c r="A27" s="895"/>
      <c r="B27" s="895"/>
      <c r="C27" s="895"/>
      <c r="D27" s="895"/>
      <c r="E27" s="895"/>
      <c r="F27" s="669"/>
      <c r="G27" s="669"/>
      <c r="H27" s="667"/>
      <c r="I27" s="895"/>
      <c r="J27" s="669"/>
      <c r="K27" s="671"/>
      <c r="L27" s="511"/>
      <c r="M27" s="519" t="s">
        <v>11</v>
      </c>
      <c r="N27" s="162"/>
      <c r="O27" s="162"/>
      <c r="P27" s="162"/>
      <c r="Q27" s="162"/>
      <c r="R27" s="162"/>
      <c r="S27" s="162"/>
      <c r="T27" s="162"/>
      <c r="U27" s="525"/>
      <c r="V27" s="162"/>
      <c r="W27" s="582"/>
      <c r="Y27" s="542"/>
      <c r="Z27" s="542" t="str">
        <f t="shared" si="0"/>
        <v>Добавить группу потребителей</v>
      </c>
      <c r="AA27" s="542"/>
      <c r="AB27" s="542"/>
      <c r="AC27" s="542"/>
    </row>
    <row r="28" spans="1:29" ht="15" customHeight="1">
      <c r="A28" s="895"/>
      <c r="B28" s="895"/>
      <c r="C28" s="895"/>
      <c r="D28" s="895"/>
      <c r="E28" s="670"/>
      <c r="F28" s="669"/>
      <c r="G28" s="669"/>
      <c r="H28" s="669"/>
      <c r="I28" s="654"/>
      <c r="J28" s="85"/>
      <c r="K28" s="660"/>
      <c r="L28" s="511"/>
      <c r="M28" s="516" t="s">
        <v>12</v>
      </c>
      <c r="N28" s="162"/>
      <c r="O28" s="162"/>
      <c r="P28" s="162"/>
      <c r="Q28" s="162"/>
      <c r="R28" s="162"/>
      <c r="S28" s="162"/>
      <c r="T28" s="162"/>
      <c r="U28" s="525"/>
      <c r="V28" s="162"/>
      <c r="W28" s="582"/>
      <c r="Y28" s="542"/>
      <c r="Z28" s="542" t="str">
        <f t="shared" si="0"/>
        <v>Добавить схему подключения</v>
      </c>
      <c r="AA28" s="542"/>
      <c r="AB28" s="542"/>
      <c r="AC28" s="542"/>
    </row>
    <row r="29" spans="1:29" ht="15" customHeight="1">
      <c r="A29" s="895"/>
      <c r="B29" s="895"/>
      <c r="C29" s="895"/>
      <c r="D29" s="670"/>
      <c r="E29" s="670"/>
      <c r="F29" s="669"/>
      <c r="G29" s="669"/>
      <c r="H29" s="669"/>
      <c r="I29" s="654"/>
      <c r="J29" s="85"/>
      <c r="K29" s="660"/>
      <c r="L29" s="511"/>
      <c r="M29" s="150" t="s">
        <v>17</v>
      </c>
      <c r="N29" s="162"/>
      <c r="O29" s="162"/>
      <c r="P29" s="162"/>
      <c r="Q29" s="162"/>
      <c r="R29" s="162"/>
      <c r="S29" s="162"/>
      <c r="T29" s="162"/>
      <c r="U29" s="525"/>
      <c r="V29" s="162"/>
      <c r="W29" s="582"/>
      <c r="Y29" s="542"/>
      <c r="Z29" s="542" t="str">
        <f t="shared" si="0"/>
        <v>Добавить источник тепловой энергии</v>
      </c>
      <c r="AA29" s="542"/>
      <c r="AB29" s="542"/>
      <c r="AC29" s="542"/>
    </row>
    <row r="30" spans="1:29" ht="15" customHeight="1">
      <c r="A30" s="895"/>
      <c r="B30" s="895"/>
      <c r="C30" s="670"/>
      <c r="D30" s="670"/>
      <c r="E30" s="670"/>
      <c r="F30" s="670"/>
      <c r="G30" s="673"/>
      <c r="H30" s="654"/>
      <c r="I30" s="664"/>
      <c r="J30" s="85"/>
      <c r="K30" s="665"/>
      <c r="L30" s="511"/>
      <c r="M30" s="149" t="s">
        <v>18</v>
      </c>
      <c r="N30" s="162"/>
      <c r="O30" s="162"/>
      <c r="P30" s="162"/>
      <c r="Q30" s="162"/>
      <c r="R30" s="162"/>
      <c r="S30" s="162"/>
      <c r="T30" s="162"/>
      <c r="U30" s="525"/>
      <c r="V30" s="162"/>
      <c r="W30" s="582"/>
      <c r="Y30" s="542"/>
      <c r="Z30" s="542" t="str">
        <f t="shared" si="0"/>
        <v>Добавить наименование системы теплоснабжения</v>
      </c>
      <c r="AA30" s="542"/>
      <c r="AB30" s="542"/>
      <c r="AC30" s="542"/>
    </row>
    <row r="31" spans="1:29" ht="15" customHeight="1">
      <c r="A31" s="895"/>
      <c r="B31" s="670"/>
      <c r="C31" s="670"/>
      <c r="D31" s="670"/>
      <c r="E31" s="670"/>
      <c r="F31" s="670"/>
      <c r="G31" s="673"/>
      <c r="H31" s="654"/>
      <c r="I31" s="654"/>
      <c r="J31" s="85"/>
      <c r="K31" s="660"/>
      <c r="L31" s="511"/>
      <c r="M31" s="155" t="s">
        <v>19</v>
      </c>
      <c r="N31" s="162"/>
      <c r="O31" s="162"/>
      <c r="P31" s="162"/>
      <c r="Q31" s="162"/>
      <c r="R31" s="162"/>
      <c r="S31" s="162"/>
      <c r="T31" s="162"/>
      <c r="U31" s="525"/>
      <c r="V31" s="162"/>
      <c r="W31" s="582"/>
      <c r="Y31" s="542"/>
      <c r="Z31" s="542" t="str">
        <f t="shared" si="0"/>
        <v>Добавить территорию действия тарифа</v>
      </c>
      <c r="AA31" s="542"/>
      <c r="AB31" s="542"/>
      <c r="AC31" s="542"/>
    </row>
    <row r="32" spans="1:29" customFormat="1" ht="15" customHeight="1">
      <c r="L32" s="481"/>
      <c r="M32" s="165" t="s">
        <v>309</v>
      </c>
      <c r="N32" s="162"/>
      <c r="O32" s="162"/>
      <c r="P32" s="162"/>
      <c r="Q32" s="162"/>
      <c r="R32" s="162"/>
      <c r="S32" s="162"/>
      <c r="T32" s="162"/>
      <c r="U32" s="525"/>
      <c r="V32" s="162"/>
      <c r="W32" s="582"/>
      <c r="X32" s="540"/>
      <c r="Y32" s="540"/>
      <c r="Z32" s="540"/>
      <c r="AA32" s="540"/>
      <c r="AB32" s="540"/>
      <c r="AC32" s="540"/>
    </row>
    <row r="33" spans="1:29" ht="11.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X33" s="36"/>
      <c r="Y33" s="36"/>
      <c r="Z33" s="36"/>
      <c r="AA33" s="36"/>
      <c r="AB33" s="36"/>
      <c r="AC33" s="36"/>
    </row>
    <row r="34" spans="1:29" ht="90" customHeight="1">
      <c r="L34" s="1">
        <v>1</v>
      </c>
      <c r="M34" s="859" t="s">
        <v>633</v>
      </c>
      <c r="N34" s="859"/>
      <c r="O34" s="859"/>
      <c r="P34" s="859"/>
      <c r="Q34" s="859"/>
      <c r="R34" s="859"/>
      <c r="S34" s="859"/>
      <c r="T34" s="859"/>
      <c r="U34" s="859"/>
      <c r="V34" s="859"/>
      <c r="W34" s="859"/>
    </row>
  </sheetData>
  <sheetProtection password="FA9C" sheet="1" objects="1" scenarios="1" formatColumns="0" formatRows="0"/>
  <dataConsolidate/>
  <mergeCells count="39">
    <mergeCell ref="E22:E27"/>
    <mergeCell ref="O22:V22"/>
    <mergeCell ref="F23:F26"/>
    <mergeCell ref="O23:V23"/>
    <mergeCell ref="R24:R25"/>
    <mergeCell ref="I22:I27"/>
    <mergeCell ref="J23:J26"/>
    <mergeCell ref="A18:A31"/>
    <mergeCell ref="O18:V18"/>
    <mergeCell ref="B19:B30"/>
    <mergeCell ref="O19:V19"/>
    <mergeCell ref="C20:C29"/>
    <mergeCell ref="U24:U25"/>
    <mergeCell ref="O20:V20"/>
    <mergeCell ref="D21:D28"/>
    <mergeCell ref="L5:T5"/>
    <mergeCell ref="O9:T9"/>
    <mergeCell ref="O10:T10"/>
    <mergeCell ref="L11:M11"/>
    <mergeCell ref="O12:U12"/>
    <mergeCell ref="O7:T7"/>
    <mergeCell ref="O8:T8"/>
    <mergeCell ref="P15:Q15"/>
    <mergeCell ref="R15:T15"/>
    <mergeCell ref="S17:T17"/>
    <mergeCell ref="W24:W26"/>
    <mergeCell ref="S24:S25"/>
    <mergeCell ref="T24:T25"/>
    <mergeCell ref="O21:V21"/>
    <mergeCell ref="M34:W34"/>
    <mergeCell ref="L13:V13"/>
    <mergeCell ref="L14:L16"/>
    <mergeCell ref="M14:M16"/>
    <mergeCell ref="O14:T14"/>
    <mergeCell ref="U14:U16"/>
    <mergeCell ref="V14:V16"/>
    <mergeCell ref="O15:O16"/>
    <mergeCell ref="W13:W16"/>
    <mergeCell ref="S16:T16"/>
  </mergeCells>
  <dataValidations count="3">
    <dataValidation type="list" allowBlank="1" showInputMessage="1" showErrorMessage="1" errorTitle="Ошибка" error="Выберите значение из списка" sqref="O22">
      <formula1>kind_of_scheme_in</formula1>
    </dataValidation>
    <dataValidation allowBlank="1" promptTitle="checkPeriodRange" sqref="Q25"/>
    <dataValidation type="list" allowBlank="1" showInputMessage="1" showErrorMessage="1" errorTitle="Ошибка" error="Выберите значение из списка" prompt="Выберите значение из списка" sqref="O23">
      <formula1>kind_of_cons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3">
    <tabColor theme="0" tint="-0.249977111117893"/>
  </sheetPr>
  <dimension ref="A1:T15"/>
  <sheetViews>
    <sheetView showGridLines="0" topLeftCell="E13" zoomScaleNormal="100" workbookViewId="0">
      <selection activeCell="H7" sqref="H7"/>
    </sheetView>
  </sheetViews>
  <sheetFormatPr defaultColWidth="10.625" defaultRowHeight="13.8"/>
  <cols>
    <col min="1" max="1" width="3.75" style="728" hidden="1" customWidth="1"/>
    <col min="2" max="4" width="3.75" style="722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722"/>
    <col min="12" max="12" width="11.125" style="722" customWidth="1"/>
    <col min="13" max="20" width="10.625" style="722"/>
    <col min="21" max="16384" width="10.625" style="36"/>
  </cols>
  <sheetData>
    <row r="1" spans="1:20" ht="3" customHeight="1">
      <c r="A1" s="728" t="s">
        <v>49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727"/>
      <c r="B4" s="727"/>
      <c r="C4" s="727"/>
      <c r="D4" s="727"/>
      <c r="F4" s="813" t="s">
        <v>454</v>
      </c>
      <c r="G4" s="813"/>
      <c r="H4" s="813"/>
      <c r="I4" s="863" t="s">
        <v>455</v>
      </c>
      <c r="J4" s="727"/>
      <c r="K4" s="727"/>
      <c r="L4" s="727"/>
      <c r="M4" s="727"/>
      <c r="N4" s="727"/>
      <c r="O4" s="727"/>
      <c r="P4" s="727"/>
      <c r="Q4" s="727"/>
      <c r="R4" s="727"/>
      <c r="S4" s="727"/>
      <c r="T4" s="727"/>
    </row>
    <row r="5" spans="1:20" s="190" customFormat="1" ht="11.25" customHeight="1">
      <c r="A5" s="727"/>
      <c r="B5" s="727"/>
      <c r="C5" s="727"/>
      <c r="D5" s="727"/>
      <c r="F5" s="319" t="s">
        <v>92</v>
      </c>
      <c r="G5" s="336" t="s">
        <v>457</v>
      </c>
      <c r="H5" s="318" t="s">
        <v>442</v>
      </c>
      <c r="I5" s="863"/>
      <c r="J5" s="727"/>
      <c r="K5" s="727"/>
      <c r="L5" s="727"/>
      <c r="M5" s="727"/>
      <c r="N5" s="727"/>
      <c r="O5" s="727"/>
      <c r="P5" s="727"/>
      <c r="Q5" s="727"/>
      <c r="R5" s="727"/>
      <c r="S5" s="727"/>
      <c r="T5" s="727"/>
    </row>
    <row r="6" spans="1:20" s="190" customFormat="1" ht="12" customHeight="1">
      <c r="A6" s="727"/>
      <c r="B6" s="727"/>
      <c r="C6" s="727"/>
      <c r="D6" s="727"/>
      <c r="F6" s="635" t="s">
        <v>93</v>
      </c>
      <c r="G6" s="636">
        <v>2</v>
      </c>
      <c r="H6" s="637">
        <v>3</v>
      </c>
      <c r="I6" s="553">
        <v>4</v>
      </c>
      <c r="J6" s="727">
        <v>4</v>
      </c>
      <c r="K6" s="727"/>
      <c r="L6" s="727"/>
      <c r="M6" s="727"/>
      <c r="N6" s="727"/>
      <c r="O6" s="727"/>
      <c r="P6" s="727"/>
      <c r="Q6" s="727"/>
      <c r="R6" s="727"/>
      <c r="S6" s="727"/>
      <c r="T6" s="727"/>
    </row>
    <row r="7" spans="1:20" s="190" customFormat="1" ht="18.600000000000001">
      <c r="A7" s="727"/>
      <c r="B7" s="727"/>
      <c r="C7" s="727"/>
      <c r="D7" s="727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727"/>
      <c r="L7" s="727"/>
      <c r="M7" s="727"/>
      <c r="N7" s="727"/>
      <c r="O7" s="727"/>
      <c r="P7" s="727"/>
      <c r="Q7" s="727"/>
      <c r="R7" s="727"/>
      <c r="S7" s="727"/>
      <c r="T7" s="727"/>
    </row>
    <row r="8" spans="1:20" s="190" customFormat="1" ht="45.6">
      <c r="A8" s="864">
        <v>1</v>
      </c>
      <c r="B8" s="727"/>
      <c r="C8" s="727"/>
      <c r="D8" s="727"/>
      <c r="F8" s="334" t="str">
        <f>"2." &amp;mergeValue(A8)</f>
        <v>2.1</v>
      </c>
      <c r="G8" s="416" t="s">
        <v>494</v>
      </c>
      <c r="H8" s="317" t="str">
        <f>IF('Перечень тарифов'!R21="","наименование отсутствует","" &amp; 'Перечень тарифов'!R21 &amp; "")</f>
        <v>наименование отсутствует</v>
      </c>
      <c r="I8" s="196" t="s">
        <v>591</v>
      </c>
      <c r="J8" s="557"/>
      <c r="K8" s="727"/>
      <c r="L8" s="727"/>
      <c r="M8" s="727"/>
      <c r="N8" s="727"/>
      <c r="O8" s="727"/>
      <c r="P8" s="727"/>
      <c r="Q8" s="727"/>
      <c r="R8" s="727"/>
      <c r="S8" s="727"/>
      <c r="T8" s="727"/>
    </row>
    <row r="9" spans="1:20" s="190" customFormat="1" ht="22.8">
      <c r="A9" s="864"/>
      <c r="B9" s="727"/>
      <c r="C9" s="727"/>
      <c r="D9" s="727"/>
      <c r="F9" s="334" t="str">
        <f>"3." &amp;mergeValue(A9)</f>
        <v>3.1</v>
      </c>
      <c r="G9" s="416" t="s">
        <v>495</v>
      </c>
      <c r="H9" s="317" t="str">
        <f>IF('Перечень тарифов'!F21="","наименование отсутствует","" &amp; 'Перечень тарифов'!F21 &amp; "")</f>
        <v>Производство тепловой энергии. Некомбинированная выработка</v>
      </c>
      <c r="I9" s="196" t="s">
        <v>589</v>
      </c>
      <c r="J9" s="557"/>
      <c r="K9" s="727"/>
      <c r="L9" s="727"/>
      <c r="M9" s="727"/>
      <c r="N9" s="727"/>
      <c r="O9" s="727"/>
      <c r="P9" s="727"/>
      <c r="Q9" s="727"/>
      <c r="R9" s="727"/>
      <c r="S9" s="727"/>
      <c r="T9" s="727"/>
    </row>
    <row r="10" spans="1:20" s="190" customFormat="1" ht="22.8">
      <c r="A10" s="864"/>
      <c r="B10" s="727"/>
      <c r="C10" s="727"/>
      <c r="D10" s="727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727"/>
      <c r="L10" s="727"/>
      <c r="M10" s="727"/>
      <c r="N10" s="727"/>
      <c r="O10" s="727"/>
      <c r="P10" s="727"/>
      <c r="Q10" s="727"/>
      <c r="R10" s="727"/>
      <c r="S10" s="727"/>
      <c r="T10" s="727"/>
    </row>
    <row r="11" spans="1:20" s="190" customFormat="1" ht="18.600000000000001">
      <c r="A11" s="864"/>
      <c r="B11" s="864">
        <v>1</v>
      </c>
      <c r="C11" s="733"/>
      <c r="D11" s="733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727"/>
      <c r="L11" s="727"/>
      <c r="M11" s="727"/>
      <c r="N11" s="727"/>
      <c r="O11" s="727"/>
      <c r="P11" s="727"/>
      <c r="Q11" s="727"/>
      <c r="R11" s="727"/>
      <c r="S11" s="727"/>
      <c r="T11" s="727"/>
    </row>
    <row r="12" spans="1:20" s="190" customFormat="1" ht="22.8">
      <c r="A12" s="864"/>
      <c r="B12" s="864"/>
      <c r="C12" s="864">
        <v>1</v>
      </c>
      <c r="D12" s="733"/>
      <c r="F12" s="334" t="str">
        <f>"4."&amp;mergeValue(A12) &amp;"."&amp;mergeValue(B12)&amp;"."&amp;mergeValue(C12)</f>
        <v>4.1.1.1</v>
      </c>
      <c r="G12" s="340" t="s">
        <v>497</v>
      </c>
      <c r="H12" s="317" t="str">
        <f>IF(Территории!H13="","","" &amp; Территории!H13 &amp; "")</f>
        <v>город Курск</v>
      </c>
      <c r="I12" s="196" t="s">
        <v>500</v>
      </c>
      <c r="J12" s="557"/>
      <c r="K12" s="727"/>
      <c r="L12" s="727"/>
      <c r="M12" s="727"/>
      <c r="N12" s="727"/>
      <c r="O12" s="727"/>
      <c r="P12" s="727"/>
      <c r="Q12" s="727"/>
      <c r="R12" s="727"/>
      <c r="S12" s="727"/>
      <c r="T12" s="727"/>
    </row>
    <row r="13" spans="1:20" s="190" customFormat="1" ht="57">
      <c r="A13" s="864"/>
      <c r="B13" s="864"/>
      <c r="C13" s="864"/>
      <c r="D13" s="733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 t="str">
        <f>IF(Территории!R14="","","" &amp; Территории!R14 &amp; "")</f>
        <v>город Курск (38701000)</v>
      </c>
      <c r="I13" s="414" t="s">
        <v>592</v>
      </c>
      <c r="J13" s="557"/>
      <c r="K13" s="727"/>
      <c r="L13" s="727"/>
      <c r="M13" s="727"/>
      <c r="N13" s="727"/>
      <c r="O13" s="727"/>
      <c r="P13" s="727"/>
      <c r="Q13" s="727"/>
      <c r="R13" s="727"/>
      <c r="S13" s="727"/>
      <c r="T13" s="727"/>
    </row>
    <row r="14" spans="1:20" s="326" customFormat="1" ht="3" customHeight="1">
      <c r="A14" s="615"/>
      <c r="B14" s="615"/>
      <c r="C14" s="615"/>
      <c r="D14" s="615"/>
      <c r="F14" s="344"/>
      <c r="G14" s="345"/>
      <c r="H14" s="346"/>
      <c r="I14" s="347"/>
      <c r="J14" s="615"/>
      <c r="K14" s="615"/>
      <c r="L14" s="615"/>
      <c r="M14" s="615"/>
      <c r="N14" s="615"/>
      <c r="O14" s="615"/>
      <c r="P14" s="615"/>
      <c r="Q14" s="615"/>
      <c r="R14" s="615"/>
      <c r="S14" s="615"/>
      <c r="T14" s="615"/>
    </row>
    <row r="15" spans="1:20" s="326" customFormat="1" ht="15" customHeight="1">
      <c r="A15" s="615"/>
      <c r="B15" s="615"/>
      <c r="C15" s="615"/>
      <c r="D15" s="615"/>
      <c r="F15" s="325"/>
      <c r="G15" s="859" t="s">
        <v>594</v>
      </c>
      <c r="H15" s="859"/>
      <c r="I15" s="226"/>
      <c r="J15" s="615"/>
      <c r="K15" s="615"/>
      <c r="L15" s="615"/>
      <c r="M15" s="615"/>
      <c r="N15" s="615"/>
      <c r="O15" s="615"/>
      <c r="P15" s="615"/>
      <c r="Q15" s="615"/>
      <c r="R15" s="615"/>
      <c r="S15" s="615"/>
      <c r="T15" s="615"/>
    </row>
  </sheetData>
  <sheetProtection password="FA9C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3">
    <tabColor rgb="FFEAEBEE"/>
    <pageSetUpPr fitToPage="1"/>
  </sheetPr>
  <dimension ref="A1:CU30"/>
  <sheetViews>
    <sheetView showGridLines="0" topLeftCell="AX23" zoomScaleNormal="100" workbookViewId="0">
      <selection activeCell="BL24" sqref="BL24"/>
    </sheetView>
  </sheetViews>
  <sheetFormatPr defaultColWidth="10.625" defaultRowHeight="13.8"/>
  <cols>
    <col min="1" max="6" width="10.625" style="722" hidden="1" customWidth="1"/>
    <col min="7" max="8" width="9.125" style="728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15" width="29.75" style="36" customWidth="1"/>
    <col min="16" max="17" width="23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customWidth="1"/>
    <col min="22" max="22" width="24.875" style="36" customWidth="1"/>
    <col min="23" max="24" width="23.75" style="36" hidden="1" customWidth="1"/>
    <col min="25" max="25" width="11.75" style="36" customWidth="1"/>
    <col min="26" max="26" width="3.75" style="36" customWidth="1"/>
    <col min="27" max="27" width="11.75" style="36" customWidth="1"/>
    <col min="28" max="28" width="8.625" style="36" customWidth="1"/>
    <col min="29" max="29" width="29.75" style="36" customWidth="1"/>
    <col min="30" max="31" width="23.75" style="36" hidden="1" customWidth="1"/>
    <col min="32" max="32" width="11.75" style="36" customWidth="1"/>
    <col min="33" max="33" width="3.75" style="36" customWidth="1"/>
    <col min="34" max="34" width="11.75" style="36" customWidth="1"/>
    <col min="35" max="35" width="8.625" style="36" customWidth="1"/>
    <col min="36" max="36" width="29.75" style="36" customWidth="1"/>
    <col min="37" max="38" width="23.75" style="36" hidden="1" customWidth="1"/>
    <col min="39" max="39" width="11.75" style="36" customWidth="1"/>
    <col min="40" max="40" width="3.75" style="36" customWidth="1"/>
    <col min="41" max="41" width="11.75" style="36" customWidth="1"/>
    <col min="42" max="42" width="8.625" style="36" customWidth="1"/>
    <col min="43" max="43" width="29.75" style="36" customWidth="1"/>
    <col min="44" max="45" width="23.75" style="36" hidden="1" customWidth="1"/>
    <col min="46" max="46" width="11.75" style="36" customWidth="1"/>
    <col min="47" max="47" width="3.75" style="36" customWidth="1"/>
    <col min="48" max="48" width="11.75" style="36" customWidth="1"/>
    <col min="49" max="49" width="8.625" style="36" customWidth="1"/>
    <col min="50" max="50" width="27.375" style="36" customWidth="1"/>
    <col min="51" max="52" width="23.75" style="36" hidden="1" customWidth="1"/>
    <col min="53" max="53" width="11.75" style="36" customWidth="1"/>
    <col min="54" max="54" width="3.75" style="36" customWidth="1"/>
    <col min="55" max="55" width="11.75" style="36" customWidth="1"/>
    <col min="56" max="56" width="8.625" style="36" customWidth="1"/>
    <col min="57" max="57" width="29.75" style="36" customWidth="1"/>
    <col min="58" max="59" width="23.75" style="36" hidden="1" customWidth="1"/>
    <col min="60" max="60" width="11.75" style="36" customWidth="1"/>
    <col min="61" max="61" width="3.75" style="36" customWidth="1"/>
    <col min="62" max="62" width="11.75" style="36" customWidth="1"/>
    <col min="63" max="63" width="8.625" style="36" customWidth="1"/>
    <col min="64" max="64" width="24.25" style="36" customWidth="1"/>
    <col min="65" max="66" width="23.75" style="36" hidden="1" customWidth="1"/>
    <col min="67" max="67" width="11.75" style="36" customWidth="1"/>
    <col min="68" max="68" width="3.75" style="36" customWidth="1"/>
    <col min="69" max="69" width="11.75" style="36" customWidth="1"/>
    <col min="70" max="70" width="8.625" style="36" customWidth="1"/>
    <col min="71" max="71" width="21.625" style="36" customWidth="1"/>
    <col min="72" max="73" width="23.75" style="36" hidden="1" customWidth="1"/>
    <col min="74" max="74" width="11.75" style="36" customWidth="1"/>
    <col min="75" max="75" width="3.75" style="36" customWidth="1"/>
    <col min="76" max="76" width="11.75" style="36" customWidth="1"/>
    <col min="77" max="77" width="8.625" style="36" customWidth="1"/>
    <col min="78" max="78" width="24" style="36" customWidth="1"/>
    <col min="79" max="80" width="23.75" style="36" hidden="1" customWidth="1"/>
    <col min="81" max="81" width="11.75" style="36" customWidth="1"/>
    <col min="82" max="82" width="3.75" style="36" customWidth="1"/>
    <col min="83" max="83" width="11.75" style="36" customWidth="1"/>
    <col min="84" max="84" width="8.625" style="36" hidden="1" customWidth="1"/>
    <col min="85" max="85" width="4.75" style="36" customWidth="1"/>
    <col min="86" max="86" width="115.75" style="36" customWidth="1"/>
    <col min="87" max="88" width="10.625" style="722"/>
    <col min="89" max="89" width="11.125" style="722" customWidth="1"/>
    <col min="90" max="97" width="10.625" style="722"/>
    <col min="98" max="16384" width="10.625" style="36"/>
  </cols>
  <sheetData>
    <row r="1" spans="1:97" hidden="1">
      <c r="Q1" s="536"/>
      <c r="R1" s="536"/>
      <c r="X1" s="536"/>
      <c r="Y1" s="536"/>
      <c r="AE1" s="536"/>
      <c r="AF1" s="536"/>
      <c r="AL1" s="536"/>
      <c r="AM1" s="536"/>
      <c r="AS1" s="536"/>
      <c r="AT1" s="536"/>
      <c r="AZ1" s="536"/>
      <c r="BA1" s="536"/>
      <c r="BG1" s="536"/>
      <c r="BH1" s="536"/>
      <c r="BN1" s="536"/>
      <c r="BO1" s="536"/>
      <c r="BU1" s="536"/>
      <c r="BV1" s="536"/>
      <c r="CB1" s="536"/>
      <c r="CC1" s="536"/>
    </row>
    <row r="2" spans="1:97" hidden="1">
      <c r="U2" s="536"/>
      <c r="AB2" s="536"/>
      <c r="AI2" s="536"/>
      <c r="AP2" s="536"/>
      <c r="AW2" s="536"/>
      <c r="BD2" s="536"/>
      <c r="BK2" s="536"/>
      <c r="BR2" s="536"/>
      <c r="BY2" s="536"/>
      <c r="CF2" s="536"/>
    </row>
    <row r="3" spans="1:97" hidden="1"/>
    <row r="4" spans="1:97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</row>
    <row r="5" spans="1:97" ht="22.5" customHeight="1">
      <c r="J5" s="86"/>
      <c r="K5" s="86"/>
      <c r="L5" s="892" t="s">
        <v>632</v>
      </c>
      <c r="M5" s="892"/>
      <c r="N5" s="892"/>
      <c r="O5" s="892"/>
      <c r="P5" s="892"/>
      <c r="Q5" s="892"/>
      <c r="R5" s="892"/>
      <c r="S5" s="892"/>
      <c r="T5" s="892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581"/>
      <c r="AJ5" s="581"/>
      <c r="AK5" s="581"/>
      <c r="AL5" s="581"/>
      <c r="AM5" s="581"/>
      <c r="AN5" s="581"/>
      <c r="AO5" s="581"/>
      <c r="AP5" s="581"/>
      <c r="AQ5" s="581"/>
      <c r="AR5" s="581"/>
      <c r="AS5" s="581"/>
      <c r="AT5" s="581"/>
      <c r="AU5" s="581"/>
      <c r="AV5" s="581"/>
      <c r="AW5" s="581"/>
      <c r="AX5" s="581"/>
      <c r="AY5" s="581"/>
      <c r="AZ5" s="581"/>
      <c r="BA5" s="581"/>
      <c r="BB5" s="581"/>
      <c r="BC5" s="581"/>
      <c r="BD5" s="581"/>
      <c r="BE5" s="581"/>
      <c r="BF5" s="581"/>
      <c r="BG5" s="581"/>
      <c r="BH5" s="581"/>
      <c r="BI5" s="581"/>
      <c r="BJ5" s="581"/>
      <c r="BK5" s="581"/>
      <c r="BL5" s="581"/>
      <c r="BM5" s="581"/>
      <c r="BN5" s="581"/>
      <c r="BO5" s="581"/>
      <c r="BP5" s="581"/>
      <c r="BQ5" s="581"/>
      <c r="BR5" s="581"/>
      <c r="BS5" s="581"/>
      <c r="BT5" s="581"/>
      <c r="BU5" s="581"/>
      <c r="BV5" s="581"/>
      <c r="BW5" s="581"/>
      <c r="BX5" s="581"/>
      <c r="BY5" s="581"/>
      <c r="BZ5" s="581"/>
      <c r="CA5" s="581"/>
      <c r="CB5" s="581"/>
      <c r="CC5" s="581"/>
      <c r="CD5" s="581"/>
      <c r="CE5" s="581"/>
      <c r="CF5" s="581"/>
    </row>
    <row r="6" spans="1:97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100"/>
    </row>
    <row r="7" spans="1:97" s="190" customFormat="1" ht="22.8">
      <c r="A7" s="727"/>
      <c r="B7" s="727"/>
      <c r="C7" s="727"/>
      <c r="D7" s="727"/>
      <c r="E7" s="727"/>
      <c r="F7" s="727"/>
      <c r="G7" s="727"/>
      <c r="H7" s="727"/>
      <c r="L7" s="488"/>
      <c r="M7" s="558" t="s">
        <v>502</v>
      </c>
      <c r="N7" s="583"/>
      <c r="O7" s="869" t="str">
        <f>IF(NameOrPr_ch="",IF(NameOrPr="","",NameOrPr),NameOrPr_ch)</f>
        <v>Комитет по тарифам и ценам Курской области</v>
      </c>
      <c r="P7" s="869"/>
      <c r="Q7" s="869"/>
      <c r="R7" s="869"/>
      <c r="S7" s="869"/>
      <c r="T7" s="869"/>
      <c r="U7" s="48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 s="487"/>
      <c r="CH7" s="508"/>
      <c r="CI7" s="727"/>
      <c r="CJ7" s="727"/>
      <c r="CK7" s="727"/>
      <c r="CL7" s="727"/>
      <c r="CM7" s="727"/>
      <c r="CN7" s="727"/>
      <c r="CO7" s="727"/>
      <c r="CP7" s="727"/>
      <c r="CQ7" s="727"/>
      <c r="CR7" s="727"/>
      <c r="CS7" s="727"/>
    </row>
    <row r="8" spans="1:97" s="190" customFormat="1" ht="18.600000000000001">
      <c r="A8" s="727"/>
      <c r="B8" s="727"/>
      <c r="C8" s="727"/>
      <c r="D8" s="727"/>
      <c r="E8" s="727"/>
      <c r="F8" s="727"/>
      <c r="G8" s="727"/>
      <c r="H8" s="727"/>
      <c r="L8" s="488"/>
      <c r="M8" s="558" t="s">
        <v>597</v>
      </c>
      <c r="N8" s="583"/>
      <c r="O8" s="869" t="str">
        <f>IF(datePr_ch="",IF(datePr="","",datePr),datePr_ch)</f>
        <v>02.11.2021</v>
      </c>
      <c r="P8" s="869"/>
      <c r="Q8" s="869"/>
      <c r="R8" s="869"/>
      <c r="S8" s="869"/>
      <c r="T8" s="869"/>
      <c r="U8" s="487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 s="487"/>
      <c r="CH8" s="508"/>
      <c r="CI8" s="727"/>
      <c r="CJ8" s="727"/>
      <c r="CK8" s="727"/>
      <c r="CL8" s="727"/>
      <c r="CM8" s="727"/>
      <c r="CN8" s="727"/>
      <c r="CO8" s="727"/>
      <c r="CP8" s="727"/>
      <c r="CQ8" s="727"/>
      <c r="CR8" s="727"/>
      <c r="CS8" s="727"/>
    </row>
    <row r="9" spans="1:97" s="190" customFormat="1" ht="18.600000000000001">
      <c r="A9" s="727"/>
      <c r="B9" s="727"/>
      <c r="C9" s="727"/>
      <c r="D9" s="727"/>
      <c r="E9" s="727"/>
      <c r="F9" s="727"/>
      <c r="G9" s="727"/>
      <c r="H9" s="727"/>
      <c r="L9" s="152"/>
      <c r="M9" s="558" t="s">
        <v>596</v>
      </c>
      <c r="N9" s="583"/>
      <c r="O9" s="869" t="str">
        <f>IF(numberPr_ch="",IF(numberPr="","",numberPr),numberPr_ch)</f>
        <v>Постановление №46</v>
      </c>
      <c r="P9" s="869"/>
      <c r="Q9" s="869"/>
      <c r="R9" s="869"/>
      <c r="S9" s="869"/>
      <c r="T9" s="869"/>
      <c r="U9" s="487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 s="487"/>
      <c r="CH9" s="508"/>
      <c r="CI9" s="727"/>
      <c r="CJ9" s="727"/>
      <c r="CK9" s="727"/>
      <c r="CL9" s="727"/>
      <c r="CM9" s="727"/>
      <c r="CN9" s="727"/>
      <c r="CO9" s="727"/>
      <c r="CP9" s="727"/>
      <c r="CQ9" s="727"/>
      <c r="CR9" s="727"/>
      <c r="CS9" s="727"/>
    </row>
    <row r="10" spans="1:97" s="190" customFormat="1" ht="22.8">
      <c r="A10" s="727"/>
      <c r="B10" s="727"/>
      <c r="C10" s="727"/>
      <c r="D10" s="727"/>
      <c r="E10" s="727"/>
      <c r="F10" s="727"/>
      <c r="G10" s="727"/>
      <c r="H10" s="727"/>
      <c r="L10" s="152"/>
      <c r="M10" s="558" t="s">
        <v>501</v>
      </c>
      <c r="N10" s="583"/>
      <c r="O10" s="869" t="str">
        <f>IF(IstPub_ch="",IF(IstPub="","",IstPub),IstPub_ch)</f>
        <v>Газета "Курская правда" №134(26808) от 09.11.2021</v>
      </c>
      <c r="P10" s="869"/>
      <c r="Q10" s="869"/>
      <c r="R10" s="869"/>
      <c r="S10" s="869"/>
      <c r="T10" s="869"/>
      <c r="U10" s="487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 s="487"/>
      <c r="CH10" s="508"/>
      <c r="CI10" s="727"/>
      <c r="CJ10" s="727"/>
      <c r="CK10" s="727"/>
      <c r="CL10" s="727"/>
      <c r="CM10" s="727"/>
      <c r="CN10" s="727"/>
      <c r="CO10" s="727"/>
      <c r="CP10" s="727"/>
      <c r="CQ10" s="727"/>
      <c r="CR10" s="727"/>
      <c r="CS10" s="727"/>
    </row>
    <row r="11" spans="1:97" s="190" customFormat="1" ht="11.4" hidden="1">
      <c r="A11" s="727"/>
      <c r="B11" s="727"/>
      <c r="C11" s="727"/>
      <c r="D11" s="727"/>
      <c r="E11" s="727"/>
      <c r="F11" s="727"/>
      <c r="G11" s="727"/>
      <c r="H11" s="727"/>
      <c r="L11" s="893"/>
      <c r="M11" s="893"/>
      <c r="N11" s="478"/>
      <c r="O11" s="487"/>
      <c r="P11" s="487"/>
      <c r="Q11" s="487"/>
      <c r="R11" s="487"/>
      <c r="S11" s="487"/>
      <c r="T11" s="487"/>
      <c r="U11" s="725" t="s">
        <v>373</v>
      </c>
      <c r="V11" s="487"/>
      <c r="W11" s="487"/>
      <c r="X11" s="487"/>
      <c r="Y11" s="487"/>
      <c r="Z11" s="487"/>
      <c r="AA11" s="487"/>
      <c r="AB11" s="725" t="s">
        <v>373</v>
      </c>
      <c r="AC11" s="487"/>
      <c r="AD11" s="487"/>
      <c r="AE11" s="487"/>
      <c r="AF11" s="487"/>
      <c r="AG11" s="487"/>
      <c r="AH11" s="487"/>
      <c r="AI11" s="725" t="s">
        <v>373</v>
      </c>
      <c r="AJ11" s="487"/>
      <c r="AK11" s="487"/>
      <c r="AL11" s="487"/>
      <c r="AM11" s="487"/>
      <c r="AN11" s="487"/>
      <c r="AO11" s="487"/>
      <c r="AP11" s="725" t="s">
        <v>373</v>
      </c>
      <c r="AQ11" s="487"/>
      <c r="AR11" s="487"/>
      <c r="AS11" s="487"/>
      <c r="AT11" s="487"/>
      <c r="AU11" s="487"/>
      <c r="AV11" s="487"/>
      <c r="AW11" s="725" t="s">
        <v>373</v>
      </c>
      <c r="AX11" s="487"/>
      <c r="AY11" s="487"/>
      <c r="AZ11" s="487"/>
      <c r="BA11" s="487"/>
      <c r="BB11" s="487"/>
      <c r="BC11" s="487"/>
      <c r="BD11" s="725" t="s">
        <v>373</v>
      </c>
      <c r="BE11" s="487"/>
      <c r="BF11" s="487"/>
      <c r="BG11" s="487"/>
      <c r="BH11" s="487"/>
      <c r="BI11" s="487"/>
      <c r="BJ11" s="487"/>
      <c r="BK11" s="725" t="s">
        <v>373</v>
      </c>
      <c r="BL11" s="487"/>
      <c r="BM11" s="487"/>
      <c r="BN11" s="487"/>
      <c r="BO11" s="487"/>
      <c r="BP11" s="487"/>
      <c r="BQ11" s="487"/>
      <c r="BR11" s="725" t="s">
        <v>373</v>
      </c>
      <c r="BS11" s="487"/>
      <c r="BT11" s="487"/>
      <c r="BU11" s="487"/>
      <c r="BV11" s="487"/>
      <c r="BW11" s="487"/>
      <c r="BX11" s="487"/>
      <c r="BY11" s="725" t="s">
        <v>373</v>
      </c>
      <c r="BZ11" s="487"/>
      <c r="CA11" s="487"/>
      <c r="CB11" s="487"/>
      <c r="CC11" s="487"/>
      <c r="CD11" s="487"/>
      <c r="CE11" s="487"/>
      <c r="CF11" s="725" t="s">
        <v>373</v>
      </c>
      <c r="CI11" s="727"/>
      <c r="CJ11" s="727"/>
      <c r="CK11" s="727"/>
      <c r="CL11" s="727"/>
      <c r="CM11" s="727"/>
      <c r="CN11" s="727"/>
      <c r="CO11" s="727"/>
      <c r="CP11" s="727"/>
      <c r="CQ11" s="727"/>
      <c r="CR11" s="727"/>
      <c r="CS11" s="727"/>
    </row>
    <row r="12" spans="1:97">
      <c r="J12" s="86"/>
      <c r="K12" s="86"/>
      <c r="L12" s="37"/>
      <c r="M12" s="37"/>
      <c r="N12" s="491"/>
      <c r="O12" s="870"/>
      <c r="P12" s="870"/>
      <c r="Q12" s="870"/>
      <c r="R12" s="870"/>
      <c r="S12" s="870"/>
      <c r="T12" s="870"/>
      <c r="U12" s="870"/>
      <c r="V12" s="870" t="s">
        <v>1789</v>
      </c>
      <c r="W12" s="870"/>
      <c r="X12" s="870"/>
      <c r="Y12" s="870"/>
      <c r="Z12" s="870"/>
      <c r="AA12" s="870"/>
      <c r="AB12" s="870"/>
      <c r="AC12" s="870" t="s">
        <v>1789</v>
      </c>
      <c r="AD12" s="870"/>
      <c r="AE12" s="870"/>
      <c r="AF12" s="870"/>
      <c r="AG12" s="870"/>
      <c r="AH12" s="870"/>
      <c r="AI12" s="870"/>
      <c r="AJ12" s="870" t="s">
        <v>1789</v>
      </c>
      <c r="AK12" s="870"/>
      <c r="AL12" s="870"/>
      <c r="AM12" s="870"/>
      <c r="AN12" s="870"/>
      <c r="AO12" s="870"/>
      <c r="AP12" s="870"/>
      <c r="AQ12" s="870" t="s">
        <v>1789</v>
      </c>
      <c r="AR12" s="870"/>
      <c r="AS12" s="870"/>
      <c r="AT12" s="870"/>
      <c r="AU12" s="870"/>
      <c r="AV12" s="870"/>
      <c r="AW12" s="870"/>
      <c r="AX12" s="870" t="s">
        <v>1789</v>
      </c>
      <c r="AY12" s="870"/>
      <c r="AZ12" s="870"/>
      <c r="BA12" s="870"/>
      <c r="BB12" s="870"/>
      <c r="BC12" s="870"/>
      <c r="BD12" s="870"/>
      <c r="BE12" s="870" t="s">
        <v>1789</v>
      </c>
      <c r="BF12" s="870"/>
      <c r="BG12" s="870"/>
      <c r="BH12" s="870"/>
      <c r="BI12" s="870"/>
      <c r="BJ12" s="870"/>
      <c r="BK12" s="870"/>
      <c r="BL12" s="870" t="s">
        <v>1789</v>
      </c>
      <c r="BM12" s="870"/>
      <c r="BN12" s="870"/>
      <c r="BO12" s="870"/>
      <c r="BP12" s="870"/>
      <c r="BQ12" s="870"/>
      <c r="BR12" s="870"/>
      <c r="BS12" s="870" t="s">
        <v>1789</v>
      </c>
      <c r="BT12" s="870"/>
      <c r="BU12" s="870"/>
      <c r="BV12" s="870"/>
      <c r="BW12" s="870"/>
      <c r="BX12" s="870"/>
      <c r="BY12" s="870"/>
      <c r="BZ12" s="870" t="s">
        <v>1789</v>
      </c>
      <c r="CA12" s="870"/>
      <c r="CB12" s="870"/>
      <c r="CC12" s="870"/>
      <c r="CD12" s="870"/>
      <c r="CE12" s="870"/>
      <c r="CF12" s="870"/>
    </row>
    <row r="13" spans="1:97">
      <c r="J13" s="86"/>
      <c r="K13" s="86"/>
      <c r="L13" s="813" t="s">
        <v>454</v>
      </c>
      <c r="M13" s="813"/>
      <c r="N13" s="813"/>
      <c r="O13" s="813"/>
      <c r="P13" s="813"/>
      <c r="Q13" s="813"/>
      <c r="R13" s="813"/>
      <c r="S13" s="813"/>
      <c r="T13" s="813"/>
      <c r="U13" s="813"/>
      <c r="V13" s="813"/>
      <c r="W13" s="813"/>
      <c r="X13" s="813"/>
      <c r="Y13" s="813"/>
      <c r="Z13" s="813"/>
      <c r="AA13" s="813"/>
      <c r="AB13" s="813"/>
      <c r="AC13" s="813"/>
      <c r="AD13" s="813"/>
      <c r="AE13" s="813"/>
      <c r="AF13" s="813"/>
      <c r="AG13" s="813"/>
      <c r="AH13" s="813"/>
      <c r="AI13" s="813"/>
      <c r="AJ13" s="813"/>
      <c r="AK13" s="813"/>
      <c r="AL13" s="813"/>
      <c r="AM13" s="813"/>
      <c r="AN13" s="813"/>
      <c r="AO13" s="813"/>
      <c r="AP13" s="813"/>
      <c r="AQ13" s="813"/>
      <c r="AR13" s="813"/>
      <c r="AS13" s="813"/>
      <c r="AT13" s="813"/>
      <c r="AU13" s="813"/>
      <c r="AV13" s="813"/>
      <c r="AW13" s="813"/>
      <c r="AX13" s="813"/>
      <c r="AY13" s="813"/>
      <c r="AZ13" s="813"/>
      <c r="BA13" s="813"/>
      <c r="BB13" s="813"/>
      <c r="BC13" s="813"/>
      <c r="BD13" s="813"/>
      <c r="BE13" s="813"/>
      <c r="BF13" s="813"/>
      <c r="BG13" s="813"/>
      <c r="BH13" s="813"/>
      <c r="BI13" s="813"/>
      <c r="BJ13" s="813"/>
      <c r="BK13" s="813"/>
      <c r="BL13" s="813"/>
      <c r="BM13" s="813"/>
      <c r="BN13" s="813"/>
      <c r="BO13" s="813"/>
      <c r="BP13" s="813"/>
      <c r="BQ13" s="813"/>
      <c r="BR13" s="813"/>
      <c r="BS13" s="813"/>
      <c r="BT13" s="813"/>
      <c r="BU13" s="813"/>
      <c r="BV13" s="813"/>
      <c r="BW13" s="813"/>
      <c r="BX13" s="813"/>
      <c r="BY13" s="813"/>
      <c r="BZ13" s="813"/>
      <c r="CA13" s="813"/>
      <c r="CB13" s="813"/>
      <c r="CC13" s="813"/>
      <c r="CD13" s="813"/>
      <c r="CE13" s="813"/>
      <c r="CF13" s="813"/>
      <c r="CG13" s="813"/>
      <c r="CH13" s="813" t="s">
        <v>455</v>
      </c>
    </row>
    <row r="14" spans="1:97" ht="14.25" customHeight="1">
      <c r="J14" s="86"/>
      <c r="K14" s="86"/>
      <c r="L14" s="876" t="s">
        <v>92</v>
      </c>
      <c r="M14" s="876" t="s">
        <v>640</v>
      </c>
      <c r="N14" s="578"/>
      <c r="O14" s="877" t="s">
        <v>642</v>
      </c>
      <c r="P14" s="878"/>
      <c r="Q14" s="878"/>
      <c r="R14" s="878"/>
      <c r="S14" s="878"/>
      <c r="T14" s="879"/>
      <c r="U14" s="887" t="s">
        <v>341</v>
      </c>
      <c r="V14" s="877" t="s">
        <v>642</v>
      </c>
      <c r="W14" s="878"/>
      <c r="X14" s="878"/>
      <c r="Y14" s="878"/>
      <c r="Z14" s="878"/>
      <c r="AA14" s="879"/>
      <c r="AB14" s="887" t="s">
        <v>341</v>
      </c>
      <c r="AC14" s="877" t="s">
        <v>642</v>
      </c>
      <c r="AD14" s="878"/>
      <c r="AE14" s="878"/>
      <c r="AF14" s="878"/>
      <c r="AG14" s="878"/>
      <c r="AH14" s="879"/>
      <c r="AI14" s="887" t="s">
        <v>341</v>
      </c>
      <c r="AJ14" s="877" t="s">
        <v>642</v>
      </c>
      <c r="AK14" s="878"/>
      <c r="AL14" s="878"/>
      <c r="AM14" s="878"/>
      <c r="AN14" s="878"/>
      <c r="AO14" s="879"/>
      <c r="AP14" s="887" t="s">
        <v>341</v>
      </c>
      <c r="AQ14" s="877" t="s">
        <v>642</v>
      </c>
      <c r="AR14" s="878"/>
      <c r="AS14" s="878"/>
      <c r="AT14" s="878"/>
      <c r="AU14" s="878"/>
      <c r="AV14" s="879"/>
      <c r="AW14" s="887" t="s">
        <v>341</v>
      </c>
      <c r="AX14" s="877" t="s">
        <v>642</v>
      </c>
      <c r="AY14" s="878"/>
      <c r="AZ14" s="878"/>
      <c r="BA14" s="878"/>
      <c r="BB14" s="878"/>
      <c r="BC14" s="879"/>
      <c r="BD14" s="887" t="s">
        <v>341</v>
      </c>
      <c r="BE14" s="877" t="s">
        <v>642</v>
      </c>
      <c r="BF14" s="878"/>
      <c r="BG14" s="878"/>
      <c r="BH14" s="878"/>
      <c r="BI14" s="878"/>
      <c r="BJ14" s="879"/>
      <c r="BK14" s="887" t="s">
        <v>341</v>
      </c>
      <c r="BL14" s="877" t="s">
        <v>642</v>
      </c>
      <c r="BM14" s="878"/>
      <c r="BN14" s="878"/>
      <c r="BO14" s="878"/>
      <c r="BP14" s="878"/>
      <c r="BQ14" s="879"/>
      <c r="BR14" s="887" t="s">
        <v>341</v>
      </c>
      <c r="BS14" s="877" t="s">
        <v>642</v>
      </c>
      <c r="BT14" s="878"/>
      <c r="BU14" s="878"/>
      <c r="BV14" s="878"/>
      <c r="BW14" s="878"/>
      <c r="BX14" s="879"/>
      <c r="BY14" s="887" t="s">
        <v>341</v>
      </c>
      <c r="BZ14" s="877" t="s">
        <v>642</v>
      </c>
      <c r="CA14" s="878"/>
      <c r="CB14" s="878"/>
      <c r="CC14" s="878"/>
      <c r="CD14" s="878"/>
      <c r="CE14" s="879"/>
      <c r="CF14" s="887" t="s">
        <v>341</v>
      </c>
      <c r="CG14" s="873" t="s">
        <v>275</v>
      </c>
      <c r="CH14" s="813"/>
    </row>
    <row r="15" spans="1:97" ht="14.25" customHeight="1">
      <c r="J15" s="86"/>
      <c r="K15" s="86"/>
      <c r="L15" s="876"/>
      <c r="M15" s="876"/>
      <c r="N15" s="579"/>
      <c r="O15" s="882" t="s">
        <v>606</v>
      </c>
      <c r="P15" s="880" t="s">
        <v>271</v>
      </c>
      <c r="Q15" s="881"/>
      <c r="R15" s="884" t="s">
        <v>655</v>
      </c>
      <c r="S15" s="885"/>
      <c r="T15" s="886"/>
      <c r="U15" s="888"/>
      <c r="V15" s="882" t="s">
        <v>606</v>
      </c>
      <c r="W15" s="880" t="s">
        <v>271</v>
      </c>
      <c r="X15" s="881"/>
      <c r="Y15" s="884" t="s">
        <v>655</v>
      </c>
      <c r="Z15" s="885"/>
      <c r="AA15" s="886"/>
      <c r="AB15" s="888"/>
      <c r="AC15" s="882" t="s">
        <v>606</v>
      </c>
      <c r="AD15" s="880" t="s">
        <v>271</v>
      </c>
      <c r="AE15" s="881"/>
      <c r="AF15" s="884" t="s">
        <v>655</v>
      </c>
      <c r="AG15" s="885"/>
      <c r="AH15" s="886"/>
      <c r="AI15" s="888"/>
      <c r="AJ15" s="882" t="s">
        <v>606</v>
      </c>
      <c r="AK15" s="880" t="s">
        <v>271</v>
      </c>
      <c r="AL15" s="881"/>
      <c r="AM15" s="884" t="s">
        <v>655</v>
      </c>
      <c r="AN15" s="885"/>
      <c r="AO15" s="886"/>
      <c r="AP15" s="888"/>
      <c r="AQ15" s="882" t="s">
        <v>606</v>
      </c>
      <c r="AR15" s="880" t="s">
        <v>271</v>
      </c>
      <c r="AS15" s="881"/>
      <c r="AT15" s="884" t="s">
        <v>655</v>
      </c>
      <c r="AU15" s="885"/>
      <c r="AV15" s="886"/>
      <c r="AW15" s="888"/>
      <c r="AX15" s="882" t="s">
        <v>606</v>
      </c>
      <c r="AY15" s="880" t="s">
        <v>271</v>
      </c>
      <c r="AZ15" s="881"/>
      <c r="BA15" s="884" t="s">
        <v>655</v>
      </c>
      <c r="BB15" s="885"/>
      <c r="BC15" s="886"/>
      <c r="BD15" s="888"/>
      <c r="BE15" s="882" t="s">
        <v>606</v>
      </c>
      <c r="BF15" s="880" t="s">
        <v>271</v>
      </c>
      <c r="BG15" s="881"/>
      <c r="BH15" s="884" t="s">
        <v>655</v>
      </c>
      <c r="BI15" s="885"/>
      <c r="BJ15" s="886"/>
      <c r="BK15" s="888"/>
      <c r="BL15" s="882" t="s">
        <v>606</v>
      </c>
      <c r="BM15" s="880" t="s">
        <v>271</v>
      </c>
      <c r="BN15" s="881"/>
      <c r="BO15" s="884" t="s">
        <v>655</v>
      </c>
      <c r="BP15" s="885"/>
      <c r="BQ15" s="886"/>
      <c r="BR15" s="888"/>
      <c r="BS15" s="882" t="s">
        <v>606</v>
      </c>
      <c r="BT15" s="880" t="s">
        <v>271</v>
      </c>
      <c r="BU15" s="881"/>
      <c r="BV15" s="884" t="s">
        <v>655</v>
      </c>
      <c r="BW15" s="885"/>
      <c r="BX15" s="886"/>
      <c r="BY15" s="888"/>
      <c r="BZ15" s="882" t="s">
        <v>606</v>
      </c>
      <c r="CA15" s="880" t="s">
        <v>271</v>
      </c>
      <c r="CB15" s="881"/>
      <c r="CC15" s="884" t="s">
        <v>655</v>
      </c>
      <c r="CD15" s="885"/>
      <c r="CE15" s="886"/>
      <c r="CF15" s="888"/>
      <c r="CG15" s="874"/>
      <c r="CH15" s="813"/>
    </row>
    <row r="16" spans="1:97" ht="33.75" customHeight="1">
      <c r="J16" s="86"/>
      <c r="K16" s="86"/>
      <c r="L16" s="876"/>
      <c r="M16" s="876"/>
      <c r="N16" s="580"/>
      <c r="O16" s="883"/>
      <c r="P16" s="104" t="s">
        <v>607</v>
      </c>
      <c r="Q16" s="104" t="s">
        <v>6</v>
      </c>
      <c r="R16" s="105" t="s">
        <v>274</v>
      </c>
      <c r="S16" s="871" t="s">
        <v>273</v>
      </c>
      <c r="T16" s="872"/>
      <c r="U16" s="889"/>
      <c r="V16" s="883"/>
      <c r="W16" s="104" t="s">
        <v>607</v>
      </c>
      <c r="X16" s="104" t="s">
        <v>6</v>
      </c>
      <c r="Y16" s="105" t="s">
        <v>274</v>
      </c>
      <c r="Z16" s="871" t="s">
        <v>273</v>
      </c>
      <c r="AA16" s="872"/>
      <c r="AB16" s="889"/>
      <c r="AC16" s="883"/>
      <c r="AD16" s="104" t="s">
        <v>607</v>
      </c>
      <c r="AE16" s="104" t="s">
        <v>6</v>
      </c>
      <c r="AF16" s="105" t="s">
        <v>274</v>
      </c>
      <c r="AG16" s="871" t="s">
        <v>273</v>
      </c>
      <c r="AH16" s="872"/>
      <c r="AI16" s="889"/>
      <c r="AJ16" s="883"/>
      <c r="AK16" s="104" t="s">
        <v>607</v>
      </c>
      <c r="AL16" s="104" t="s">
        <v>6</v>
      </c>
      <c r="AM16" s="105" t="s">
        <v>274</v>
      </c>
      <c r="AN16" s="871" t="s">
        <v>273</v>
      </c>
      <c r="AO16" s="872"/>
      <c r="AP16" s="889"/>
      <c r="AQ16" s="883"/>
      <c r="AR16" s="104" t="s">
        <v>607</v>
      </c>
      <c r="AS16" s="104" t="s">
        <v>6</v>
      </c>
      <c r="AT16" s="105" t="s">
        <v>274</v>
      </c>
      <c r="AU16" s="871" t="s">
        <v>273</v>
      </c>
      <c r="AV16" s="872"/>
      <c r="AW16" s="889"/>
      <c r="AX16" s="883"/>
      <c r="AY16" s="104" t="s">
        <v>607</v>
      </c>
      <c r="AZ16" s="104" t="s">
        <v>6</v>
      </c>
      <c r="BA16" s="105" t="s">
        <v>274</v>
      </c>
      <c r="BB16" s="871" t="s">
        <v>273</v>
      </c>
      <c r="BC16" s="872"/>
      <c r="BD16" s="889"/>
      <c r="BE16" s="883"/>
      <c r="BF16" s="104" t="s">
        <v>607</v>
      </c>
      <c r="BG16" s="104" t="s">
        <v>6</v>
      </c>
      <c r="BH16" s="105" t="s">
        <v>274</v>
      </c>
      <c r="BI16" s="871" t="s">
        <v>273</v>
      </c>
      <c r="BJ16" s="872"/>
      <c r="BK16" s="889"/>
      <c r="BL16" s="883"/>
      <c r="BM16" s="104" t="s">
        <v>607</v>
      </c>
      <c r="BN16" s="104" t="s">
        <v>6</v>
      </c>
      <c r="BO16" s="105" t="s">
        <v>274</v>
      </c>
      <c r="BP16" s="871" t="s">
        <v>273</v>
      </c>
      <c r="BQ16" s="872"/>
      <c r="BR16" s="889"/>
      <c r="BS16" s="883"/>
      <c r="BT16" s="104" t="s">
        <v>607</v>
      </c>
      <c r="BU16" s="104" t="s">
        <v>6</v>
      </c>
      <c r="BV16" s="105" t="s">
        <v>274</v>
      </c>
      <c r="BW16" s="871" t="s">
        <v>273</v>
      </c>
      <c r="BX16" s="872"/>
      <c r="BY16" s="889"/>
      <c r="BZ16" s="883"/>
      <c r="CA16" s="104" t="s">
        <v>607</v>
      </c>
      <c r="CB16" s="104" t="s">
        <v>6</v>
      </c>
      <c r="CC16" s="105" t="s">
        <v>274</v>
      </c>
      <c r="CD16" s="871" t="s">
        <v>273</v>
      </c>
      <c r="CE16" s="872"/>
      <c r="CF16" s="889"/>
      <c r="CG16" s="875"/>
      <c r="CH16" s="813"/>
    </row>
    <row r="17" spans="1:99">
      <c r="J17" s="86"/>
      <c r="K17" s="527">
        <v>1</v>
      </c>
      <c r="L17" s="565" t="s">
        <v>93</v>
      </c>
      <c r="M17" s="565" t="s">
        <v>49</v>
      </c>
      <c r="N17" s="567" t="str">
        <f ca="1">OFFSET(N17,0,-1)</f>
        <v>2</v>
      </c>
      <c r="O17" s="566">
        <f ca="1">OFFSET(O17,0,-1)+1</f>
        <v>3</v>
      </c>
      <c r="P17" s="566">
        <f ca="1">OFFSET(P17,0,-1)+1</f>
        <v>4</v>
      </c>
      <c r="Q17" s="566">
        <f ca="1">OFFSET(Q17,0,-1)+1</f>
        <v>5</v>
      </c>
      <c r="R17" s="566">
        <f ca="1">OFFSET(R17,0,-1)+1</f>
        <v>6</v>
      </c>
      <c r="S17" s="894">
        <f ca="1">OFFSET(S17,0,-1)+1</f>
        <v>7</v>
      </c>
      <c r="T17" s="894"/>
      <c r="U17" s="566">
        <f ca="1">OFFSET(U17,0,-2)+1</f>
        <v>8</v>
      </c>
      <c r="V17" s="566">
        <f ca="1">OFFSET(V17,0,-1)+1</f>
        <v>9</v>
      </c>
      <c r="W17" s="566">
        <f ca="1">OFFSET(W17,0,-1)+1</f>
        <v>10</v>
      </c>
      <c r="X17" s="566">
        <f ca="1">OFFSET(X17,0,-1)+1</f>
        <v>11</v>
      </c>
      <c r="Y17" s="566">
        <f ca="1">OFFSET(Y17,0,-1)+1</f>
        <v>12</v>
      </c>
      <c r="Z17" s="894">
        <f ca="1">OFFSET(Z17,0,-1)+1</f>
        <v>13</v>
      </c>
      <c r="AA17" s="894"/>
      <c r="AB17" s="566">
        <f ca="1">OFFSET(AB17,0,-2)+1</f>
        <v>14</v>
      </c>
      <c r="AC17" s="566">
        <f ca="1">OFFSET(AC17,0,-1)+1</f>
        <v>15</v>
      </c>
      <c r="AD17" s="566">
        <f ca="1">OFFSET(AD17,0,-1)+1</f>
        <v>16</v>
      </c>
      <c r="AE17" s="566">
        <f ca="1">OFFSET(AE17,0,-1)+1</f>
        <v>17</v>
      </c>
      <c r="AF17" s="566">
        <f ca="1">OFFSET(AF17,0,-1)+1</f>
        <v>18</v>
      </c>
      <c r="AG17" s="894">
        <f ca="1">OFFSET(AG17,0,-1)+1</f>
        <v>19</v>
      </c>
      <c r="AH17" s="894"/>
      <c r="AI17" s="566">
        <f ca="1">OFFSET(AI17,0,-2)+1</f>
        <v>20</v>
      </c>
      <c r="AJ17" s="566">
        <f ca="1">OFFSET(AJ17,0,-1)+1</f>
        <v>21</v>
      </c>
      <c r="AK17" s="566">
        <f ca="1">OFFSET(AK17,0,-1)+1</f>
        <v>22</v>
      </c>
      <c r="AL17" s="566">
        <f ca="1">OFFSET(AL17,0,-1)+1</f>
        <v>23</v>
      </c>
      <c r="AM17" s="566">
        <f ca="1">OFFSET(AM17,0,-1)+1</f>
        <v>24</v>
      </c>
      <c r="AN17" s="894">
        <f ca="1">OFFSET(AN17,0,-1)+1</f>
        <v>25</v>
      </c>
      <c r="AO17" s="894"/>
      <c r="AP17" s="566">
        <f ca="1">OFFSET(AP17,0,-2)+1</f>
        <v>26</v>
      </c>
      <c r="AQ17" s="566">
        <f ca="1">OFFSET(AQ17,0,-1)+1</f>
        <v>27</v>
      </c>
      <c r="AR17" s="566">
        <f ca="1">OFFSET(AR17,0,-1)+1</f>
        <v>28</v>
      </c>
      <c r="AS17" s="566">
        <f ca="1">OFFSET(AS17,0,-1)+1</f>
        <v>29</v>
      </c>
      <c r="AT17" s="566">
        <f ca="1">OFFSET(AT17,0,-1)+1</f>
        <v>30</v>
      </c>
      <c r="AU17" s="894">
        <f ca="1">OFFSET(AU17,0,-1)+1</f>
        <v>31</v>
      </c>
      <c r="AV17" s="894"/>
      <c r="AW17" s="566">
        <f ca="1">OFFSET(AW17,0,-2)+1</f>
        <v>32</v>
      </c>
      <c r="AX17" s="566">
        <f ca="1">OFFSET(AX17,0,-1)+1</f>
        <v>33</v>
      </c>
      <c r="AY17" s="566">
        <f ca="1">OFFSET(AY17,0,-1)+1</f>
        <v>34</v>
      </c>
      <c r="AZ17" s="566">
        <f ca="1">OFFSET(AZ17,0,-1)+1</f>
        <v>35</v>
      </c>
      <c r="BA17" s="566">
        <f ca="1">OFFSET(BA17,0,-1)+1</f>
        <v>36</v>
      </c>
      <c r="BB17" s="894">
        <f ca="1">OFFSET(BB17,0,-1)+1</f>
        <v>37</v>
      </c>
      <c r="BC17" s="894"/>
      <c r="BD17" s="566">
        <f ca="1">OFFSET(BD17,0,-2)+1</f>
        <v>38</v>
      </c>
      <c r="BE17" s="566">
        <f ca="1">OFFSET(BE17,0,-1)+1</f>
        <v>39</v>
      </c>
      <c r="BF17" s="566">
        <f ca="1">OFFSET(BF17,0,-1)+1</f>
        <v>40</v>
      </c>
      <c r="BG17" s="566">
        <f ca="1">OFFSET(BG17,0,-1)+1</f>
        <v>41</v>
      </c>
      <c r="BH17" s="566">
        <f ca="1">OFFSET(BH17,0,-1)+1</f>
        <v>42</v>
      </c>
      <c r="BI17" s="894">
        <f ca="1">OFFSET(BI17,0,-1)+1</f>
        <v>43</v>
      </c>
      <c r="BJ17" s="894"/>
      <c r="BK17" s="566">
        <f ca="1">OFFSET(BK17,0,-2)+1</f>
        <v>44</v>
      </c>
      <c r="BL17" s="566">
        <f ca="1">OFFSET(BL17,0,-1)+1</f>
        <v>45</v>
      </c>
      <c r="BM17" s="566">
        <f ca="1">OFFSET(BM17,0,-1)+1</f>
        <v>46</v>
      </c>
      <c r="BN17" s="566">
        <f ca="1">OFFSET(BN17,0,-1)+1</f>
        <v>47</v>
      </c>
      <c r="BO17" s="566">
        <f ca="1">OFFSET(BO17,0,-1)+1</f>
        <v>48</v>
      </c>
      <c r="BP17" s="894">
        <f ca="1">OFFSET(BP17,0,-1)+1</f>
        <v>49</v>
      </c>
      <c r="BQ17" s="894"/>
      <c r="BR17" s="566">
        <f ca="1">OFFSET(BR17,0,-2)+1</f>
        <v>50</v>
      </c>
      <c r="BS17" s="566">
        <f ca="1">OFFSET(BS17,0,-1)+1</f>
        <v>51</v>
      </c>
      <c r="BT17" s="566">
        <f ca="1">OFFSET(BT17,0,-1)+1</f>
        <v>52</v>
      </c>
      <c r="BU17" s="566">
        <f ca="1">OFFSET(BU17,0,-1)+1</f>
        <v>53</v>
      </c>
      <c r="BV17" s="566">
        <f ca="1">OFFSET(BV17,0,-1)+1</f>
        <v>54</v>
      </c>
      <c r="BW17" s="894">
        <f ca="1">OFFSET(BW17,0,-1)+1</f>
        <v>55</v>
      </c>
      <c r="BX17" s="894"/>
      <c r="BY17" s="566">
        <f ca="1">OFFSET(BY17,0,-2)+1</f>
        <v>56</v>
      </c>
      <c r="BZ17" s="566">
        <f ca="1">OFFSET(BZ17,0,-1)+1</f>
        <v>57</v>
      </c>
      <c r="CA17" s="566">
        <f ca="1">OFFSET(CA17,0,-1)+1</f>
        <v>58</v>
      </c>
      <c r="CB17" s="566">
        <f ca="1">OFFSET(CB17,0,-1)+1</f>
        <v>59</v>
      </c>
      <c r="CC17" s="566">
        <f ca="1">OFFSET(CC17,0,-1)+1</f>
        <v>60</v>
      </c>
      <c r="CD17" s="894">
        <f ca="1">OFFSET(CD17,0,-1)+1</f>
        <v>61</v>
      </c>
      <c r="CE17" s="894"/>
      <c r="CF17" s="566">
        <f ca="1">OFFSET(CF17,0,-2)+1</f>
        <v>62</v>
      </c>
      <c r="CG17" s="567">
        <f ca="1">OFFSET(CG17,0,-1)</f>
        <v>62</v>
      </c>
      <c r="CH17" s="566">
        <f ca="1">OFFSET(CH17,0,-1)+1</f>
        <v>63</v>
      </c>
    </row>
    <row r="18" spans="1:99" ht="22.8">
      <c r="A18" s="895">
        <v>1</v>
      </c>
      <c r="B18" s="729"/>
      <c r="C18" s="729"/>
      <c r="D18" s="729"/>
      <c r="E18" s="713"/>
      <c r="F18" s="734"/>
      <c r="G18" s="734"/>
      <c r="H18" s="734"/>
      <c r="I18" s="226"/>
      <c r="J18" s="654"/>
      <c r="K18" s="660"/>
      <c r="L18" s="545">
        <f>mergeValue(A18)</f>
        <v>1</v>
      </c>
      <c r="M18" s="563" t="s">
        <v>20</v>
      </c>
      <c r="N18" s="564"/>
      <c r="O18" s="896" t="str">
        <f>IF('Перечень тарифов'!J21="","","" &amp; 'Перечень тарифов'!J21 &amp; "")</f>
        <v>одноставочный, руб/Гкал</v>
      </c>
      <c r="P18" s="896"/>
      <c r="Q18" s="896"/>
      <c r="R18" s="896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6"/>
      <c r="AD18" s="896"/>
      <c r="AE18" s="896"/>
      <c r="AF18" s="896"/>
      <c r="AG18" s="896"/>
      <c r="AH18" s="896"/>
      <c r="AI18" s="896"/>
      <c r="AJ18" s="896"/>
      <c r="AK18" s="896"/>
      <c r="AL18" s="896"/>
      <c r="AM18" s="896"/>
      <c r="AN18" s="896"/>
      <c r="AO18" s="896"/>
      <c r="AP18" s="896"/>
      <c r="AQ18" s="896"/>
      <c r="AR18" s="896"/>
      <c r="AS18" s="896"/>
      <c r="AT18" s="896"/>
      <c r="AU18" s="896"/>
      <c r="AV18" s="896"/>
      <c r="AW18" s="896"/>
      <c r="AX18" s="896"/>
      <c r="AY18" s="896"/>
      <c r="AZ18" s="896"/>
      <c r="BA18" s="896"/>
      <c r="BB18" s="896"/>
      <c r="BC18" s="896"/>
      <c r="BD18" s="896"/>
      <c r="BE18" s="896"/>
      <c r="BF18" s="896"/>
      <c r="BG18" s="896"/>
      <c r="BH18" s="896"/>
      <c r="BI18" s="896"/>
      <c r="BJ18" s="896"/>
      <c r="BK18" s="896"/>
      <c r="BL18" s="896"/>
      <c r="BM18" s="896"/>
      <c r="BN18" s="896"/>
      <c r="BO18" s="896"/>
      <c r="BP18" s="896"/>
      <c r="BQ18" s="896"/>
      <c r="BR18" s="896"/>
      <c r="BS18" s="896"/>
      <c r="BT18" s="896"/>
      <c r="BU18" s="896"/>
      <c r="BV18" s="896"/>
      <c r="BW18" s="896"/>
      <c r="BX18" s="896"/>
      <c r="BY18" s="896"/>
      <c r="BZ18" s="896"/>
      <c r="CA18" s="896"/>
      <c r="CB18" s="896"/>
      <c r="CC18" s="896"/>
      <c r="CD18" s="896"/>
      <c r="CE18" s="896"/>
      <c r="CF18" s="896"/>
      <c r="CG18" s="896"/>
      <c r="CH18" s="412" t="s">
        <v>476</v>
      </c>
      <c r="CJ18" s="641"/>
      <c r="CK18" s="641" t="str">
        <f t="shared" ref="CK18:CK28" si="0">IF(M18="","",M18 )</f>
        <v>Наименование тарифа</v>
      </c>
      <c r="CL18" s="641"/>
      <c r="CM18" s="641"/>
      <c r="CN18" s="641"/>
      <c r="CT18" s="722"/>
      <c r="CU18" s="722"/>
    </row>
    <row r="19" spans="1:99" hidden="1">
      <c r="A19" s="895"/>
      <c r="B19" s="895">
        <v>1</v>
      </c>
      <c r="C19" s="729"/>
      <c r="D19" s="729"/>
      <c r="E19" s="734"/>
      <c r="F19" s="734"/>
      <c r="G19" s="734"/>
      <c r="H19" s="734"/>
      <c r="I19" s="653"/>
      <c r="J19" s="652"/>
      <c r="K19" s="655"/>
      <c r="L19" s="545" t="str">
        <f>mergeValue(A19) &amp;"."&amp; mergeValue(B19)</f>
        <v>1.1</v>
      </c>
      <c r="M19" s="513"/>
      <c r="N19" s="564"/>
      <c r="O19" s="896"/>
      <c r="P19" s="896"/>
      <c r="Q19" s="896"/>
      <c r="R19" s="896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  <c r="AF19" s="896"/>
      <c r="AG19" s="896"/>
      <c r="AH19" s="896"/>
      <c r="AI19" s="896"/>
      <c r="AJ19" s="896"/>
      <c r="AK19" s="896"/>
      <c r="AL19" s="896"/>
      <c r="AM19" s="896"/>
      <c r="AN19" s="896"/>
      <c r="AO19" s="896"/>
      <c r="AP19" s="896"/>
      <c r="AQ19" s="896"/>
      <c r="AR19" s="896"/>
      <c r="AS19" s="896"/>
      <c r="AT19" s="896"/>
      <c r="AU19" s="896"/>
      <c r="AV19" s="896"/>
      <c r="AW19" s="896"/>
      <c r="AX19" s="896"/>
      <c r="AY19" s="896"/>
      <c r="AZ19" s="896"/>
      <c r="BA19" s="896"/>
      <c r="BB19" s="896"/>
      <c r="BC19" s="896"/>
      <c r="BD19" s="896"/>
      <c r="BE19" s="896"/>
      <c r="BF19" s="896"/>
      <c r="BG19" s="896"/>
      <c r="BH19" s="896"/>
      <c r="BI19" s="896"/>
      <c r="BJ19" s="896"/>
      <c r="BK19" s="896"/>
      <c r="BL19" s="896"/>
      <c r="BM19" s="896"/>
      <c r="BN19" s="896"/>
      <c r="BO19" s="896"/>
      <c r="BP19" s="896"/>
      <c r="BQ19" s="896"/>
      <c r="BR19" s="896"/>
      <c r="BS19" s="896"/>
      <c r="BT19" s="896"/>
      <c r="BU19" s="896"/>
      <c r="BV19" s="896"/>
      <c r="BW19" s="896"/>
      <c r="BX19" s="896"/>
      <c r="BY19" s="896"/>
      <c r="BZ19" s="896"/>
      <c r="CA19" s="896"/>
      <c r="CB19" s="896"/>
      <c r="CC19" s="896"/>
      <c r="CD19" s="896"/>
      <c r="CE19" s="896"/>
      <c r="CF19" s="896"/>
      <c r="CG19" s="896"/>
      <c r="CH19" s="412"/>
      <c r="CJ19" s="641"/>
      <c r="CK19" s="641" t="str">
        <f t="shared" si="0"/>
        <v/>
      </c>
      <c r="CL19" s="641"/>
      <c r="CM19" s="641"/>
      <c r="CN19" s="641"/>
      <c r="CT19" s="722"/>
      <c r="CU19" s="722"/>
    </row>
    <row r="20" spans="1:99" hidden="1">
      <c r="A20" s="895"/>
      <c r="B20" s="895"/>
      <c r="C20" s="895">
        <v>1</v>
      </c>
      <c r="D20" s="729"/>
      <c r="E20" s="734"/>
      <c r="F20" s="734"/>
      <c r="G20" s="734"/>
      <c r="H20" s="734"/>
      <c r="I20" s="659"/>
      <c r="J20" s="652"/>
      <c r="K20" s="655"/>
      <c r="L20" s="545" t="str">
        <f>mergeValue(A20) &amp;"."&amp; mergeValue(B20)&amp;"."&amp; mergeValue(C20)</f>
        <v>1.1.1</v>
      </c>
      <c r="M20" s="514"/>
      <c r="N20" s="564"/>
      <c r="O20" s="896"/>
      <c r="P20" s="896"/>
      <c r="Q20" s="896"/>
      <c r="R20" s="896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  <c r="AF20" s="896"/>
      <c r="AG20" s="896"/>
      <c r="AH20" s="896"/>
      <c r="AI20" s="896"/>
      <c r="AJ20" s="896"/>
      <c r="AK20" s="896"/>
      <c r="AL20" s="896"/>
      <c r="AM20" s="896"/>
      <c r="AN20" s="896"/>
      <c r="AO20" s="896"/>
      <c r="AP20" s="896"/>
      <c r="AQ20" s="896"/>
      <c r="AR20" s="896"/>
      <c r="AS20" s="896"/>
      <c r="AT20" s="896"/>
      <c r="AU20" s="896"/>
      <c r="AV20" s="896"/>
      <c r="AW20" s="896"/>
      <c r="AX20" s="896"/>
      <c r="AY20" s="896"/>
      <c r="AZ20" s="896"/>
      <c r="BA20" s="896"/>
      <c r="BB20" s="896"/>
      <c r="BC20" s="896"/>
      <c r="BD20" s="896"/>
      <c r="BE20" s="896"/>
      <c r="BF20" s="896"/>
      <c r="BG20" s="896"/>
      <c r="BH20" s="896"/>
      <c r="BI20" s="896"/>
      <c r="BJ20" s="896"/>
      <c r="BK20" s="896"/>
      <c r="BL20" s="896"/>
      <c r="BM20" s="896"/>
      <c r="BN20" s="896"/>
      <c r="BO20" s="896"/>
      <c r="BP20" s="896"/>
      <c r="BQ20" s="896"/>
      <c r="BR20" s="896"/>
      <c r="BS20" s="896"/>
      <c r="BT20" s="896"/>
      <c r="BU20" s="896"/>
      <c r="BV20" s="896"/>
      <c r="BW20" s="896"/>
      <c r="BX20" s="896"/>
      <c r="BY20" s="896"/>
      <c r="BZ20" s="896"/>
      <c r="CA20" s="896"/>
      <c r="CB20" s="896"/>
      <c r="CC20" s="896"/>
      <c r="CD20" s="896"/>
      <c r="CE20" s="896"/>
      <c r="CF20" s="896"/>
      <c r="CG20" s="896"/>
      <c r="CH20" s="412"/>
      <c r="CJ20" s="641"/>
      <c r="CK20" s="641" t="str">
        <f t="shared" si="0"/>
        <v/>
      </c>
      <c r="CL20" s="641"/>
      <c r="CM20" s="641"/>
      <c r="CN20" s="641"/>
      <c r="CT20" s="722"/>
      <c r="CU20" s="722"/>
    </row>
    <row r="21" spans="1:99" hidden="1">
      <c r="A21" s="895"/>
      <c r="B21" s="895"/>
      <c r="C21" s="895"/>
      <c r="D21" s="895">
        <v>1</v>
      </c>
      <c r="E21" s="734"/>
      <c r="F21" s="734"/>
      <c r="G21" s="734"/>
      <c r="H21" s="734"/>
      <c r="I21" s="659"/>
      <c r="J21" s="652"/>
      <c r="K21" s="655"/>
      <c r="L21" s="545" t="str">
        <f>mergeValue(A21) &amp;"."&amp; mergeValue(B21)&amp;"."&amp; mergeValue(C21)&amp;"."&amp; mergeValue(D21)</f>
        <v>1.1.1.1</v>
      </c>
      <c r="M21" s="515"/>
      <c r="N21" s="564"/>
      <c r="O21" s="896"/>
      <c r="P21" s="896"/>
      <c r="Q21" s="896"/>
      <c r="R21" s="896"/>
      <c r="S21" s="896"/>
      <c r="T21" s="896"/>
      <c r="U21" s="896"/>
      <c r="V21" s="896"/>
      <c r="W21" s="896"/>
      <c r="X21" s="896"/>
      <c r="Y21" s="896"/>
      <c r="Z21" s="896"/>
      <c r="AA21" s="896"/>
      <c r="AB21" s="896"/>
      <c r="AC21" s="896"/>
      <c r="AD21" s="896"/>
      <c r="AE21" s="896"/>
      <c r="AF21" s="896"/>
      <c r="AG21" s="896"/>
      <c r="AH21" s="896"/>
      <c r="AI21" s="896"/>
      <c r="AJ21" s="896"/>
      <c r="AK21" s="896"/>
      <c r="AL21" s="896"/>
      <c r="AM21" s="896"/>
      <c r="AN21" s="896"/>
      <c r="AO21" s="896"/>
      <c r="AP21" s="896"/>
      <c r="AQ21" s="896"/>
      <c r="AR21" s="896"/>
      <c r="AS21" s="896"/>
      <c r="AT21" s="896"/>
      <c r="AU21" s="896"/>
      <c r="AV21" s="896"/>
      <c r="AW21" s="896"/>
      <c r="AX21" s="896"/>
      <c r="AY21" s="896"/>
      <c r="AZ21" s="896"/>
      <c r="BA21" s="896"/>
      <c r="BB21" s="896"/>
      <c r="BC21" s="896"/>
      <c r="BD21" s="896"/>
      <c r="BE21" s="896"/>
      <c r="BF21" s="896"/>
      <c r="BG21" s="896"/>
      <c r="BH21" s="896"/>
      <c r="BI21" s="896"/>
      <c r="BJ21" s="896"/>
      <c r="BK21" s="896"/>
      <c r="BL21" s="896"/>
      <c r="BM21" s="896"/>
      <c r="BN21" s="896"/>
      <c r="BO21" s="896"/>
      <c r="BP21" s="896"/>
      <c r="BQ21" s="896"/>
      <c r="BR21" s="896"/>
      <c r="BS21" s="896"/>
      <c r="BT21" s="896"/>
      <c r="BU21" s="896"/>
      <c r="BV21" s="896"/>
      <c r="BW21" s="896"/>
      <c r="BX21" s="896"/>
      <c r="BY21" s="896"/>
      <c r="BZ21" s="896"/>
      <c r="CA21" s="896"/>
      <c r="CB21" s="896"/>
      <c r="CC21" s="896"/>
      <c r="CD21" s="896"/>
      <c r="CE21" s="896"/>
      <c r="CF21" s="896"/>
      <c r="CG21" s="896"/>
      <c r="CH21" s="412"/>
      <c r="CJ21" s="641"/>
      <c r="CK21" s="641" t="str">
        <f t="shared" si="0"/>
        <v/>
      </c>
      <c r="CL21" s="641"/>
      <c r="CM21" s="641"/>
      <c r="CN21" s="641"/>
      <c r="CT21" s="722"/>
      <c r="CU21" s="722"/>
    </row>
    <row r="22" spans="1:99" ht="114">
      <c r="A22" s="895"/>
      <c r="B22" s="895"/>
      <c r="C22" s="895"/>
      <c r="D22" s="895"/>
      <c r="E22" s="895">
        <v>1</v>
      </c>
      <c r="F22" s="734"/>
      <c r="G22" s="734"/>
      <c r="H22" s="729">
        <v>1</v>
      </c>
      <c r="I22" s="895">
        <v>1</v>
      </c>
      <c r="J22" s="734"/>
      <c r="K22" s="708"/>
      <c r="L22" s="545" t="str">
        <f>mergeValue(A22) &amp;"."&amp; mergeValue(B22)&amp;"."&amp; mergeValue(C22)&amp;"."&amp; mergeValue(D22)&amp;"."&amp; mergeValue(E22)</f>
        <v>1.1.1.1.1</v>
      </c>
      <c r="M22" s="517" t="s">
        <v>9</v>
      </c>
      <c r="N22" s="564"/>
      <c r="O22" s="898" t="s">
        <v>3</v>
      </c>
      <c r="P22" s="899"/>
      <c r="Q22" s="899"/>
      <c r="R22" s="899"/>
      <c r="S22" s="899"/>
      <c r="T22" s="899"/>
      <c r="U22" s="899"/>
      <c r="V22" s="899"/>
      <c r="W22" s="899"/>
      <c r="X22" s="899"/>
      <c r="Y22" s="899"/>
      <c r="Z22" s="899"/>
      <c r="AA22" s="899"/>
      <c r="AB22" s="899"/>
      <c r="AC22" s="899"/>
      <c r="AD22" s="899"/>
      <c r="AE22" s="899"/>
      <c r="AF22" s="899"/>
      <c r="AG22" s="899"/>
      <c r="AH22" s="899"/>
      <c r="AI22" s="899"/>
      <c r="AJ22" s="899"/>
      <c r="AK22" s="899"/>
      <c r="AL22" s="899"/>
      <c r="AM22" s="899"/>
      <c r="AN22" s="899"/>
      <c r="AO22" s="899"/>
      <c r="AP22" s="899"/>
      <c r="AQ22" s="899"/>
      <c r="AR22" s="899"/>
      <c r="AS22" s="899"/>
      <c r="AT22" s="899"/>
      <c r="AU22" s="899"/>
      <c r="AV22" s="899"/>
      <c r="AW22" s="899"/>
      <c r="AX22" s="899"/>
      <c r="AY22" s="899"/>
      <c r="AZ22" s="899"/>
      <c r="BA22" s="899"/>
      <c r="BB22" s="899"/>
      <c r="BC22" s="899"/>
      <c r="BD22" s="899"/>
      <c r="BE22" s="899"/>
      <c r="BF22" s="899"/>
      <c r="BG22" s="899"/>
      <c r="BH22" s="899"/>
      <c r="BI22" s="899"/>
      <c r="BJ22" s="899"/>
      <c r="BK22" s="899"/>
      <c r="BL22" s="899"/>
      <c r="BM22" s="899"/>
      <c r="BN22" s="899"/>
      <c r="BO22" s="899"/>
      <c r="BP22" s="899"/>
      <c r="BQ22" s="899"/>
      <c r="BR22" s="899"/>
      <c r="BS22" s="899"/>
      <c r="BT22" s="899"/>
      <c r="BU22" s="899"/>
      <c r="BV22" s="899"/>
      <c r="BW22" s="899"/>
      <c r="BX22" s="899"/>
      <c r="BY22" s="899"/>
      <c r="BZ22" s="899"/>
      <c r="CA22" s="899"/>
      <c r="CB22" s="899"/>
      <c r="CC22" s="899"/>
      <c r="CD22" s="899"/>
      <c r="CE22" s="899"/>
      <c r="CF22" s="899"/>
      <c r="CG22" s="900"/>
      <c r="CH22" s="412" t="s">
        <v>639</v>
      </c>
      <c r="CJ22" s="641"/>
      <c r="CK22" s="641" t="str">
        <f t="shared" si="0"/>
        <v>Схема подключения теплопотребляющей установки к коллектору источника тепловой энергии</v>
      </c>
      <c r="CL22" s="641"/>
      <c r="CM22" s="641"/>
      <c r="CN22" s="641"/>
      <c r="CT22" s="722"/>
      <c r="CU22" s="722"/>
    </row>
    <row r="23" spans="1:99" ht="91.2">
      <c r="A23" s="895"/>
      <c r="B23" s="895"/>
      <c r="C23" s="895"/>
      <c r="D23" s="895"/>
      <c r="E23" s="895"/>
      <c r="F23" s="895">
        <v>1</v>
      </c>
      <c r="G23" s="729"/>
      <c r="H23" s="729"/>
      <c r="I23" s="895"/>
      <c r="J23" s="895">
        <v>1</v>
      </c>
      <c r="K23" s="709"/>
      <c r="L23" s="545" t="str">
        <f>mergeValue(A23) &amp;"."&amp; mergeValue(B23)&amp;"."&amp; mergeValue(C23)&amp;"."&amp; mergeValue(D23)&amp;"."&amp; mergeValue(E23)&amp;"."&amp; mergeValue(F23)</f>
        <v>1.1.1.1.1.1</v>
      </c>
      <c r="M23" s="518" t="s">
        <v>10</v>
      </c>
      <c r="N23" s="564"/>
      <c r="O23" s="898" t="s">
        <v>304</v>
      </c>
      <c r="P23" s="899"/>
      <c r="Q23" s="899"/>
      <c r="R23" s="899"/>
      <c r="S23" s="899"/>
      <c r="T23" s="899"/>
      <c r="U23" s="899"/>
      <c r="V23" s="899"/>
      <c r="W23" s="899"/>
      <c r="X23" s="899"/>
      <c r="Y23" s="899"/>
      <c r="Z23" s="899"/>
      <c r="AA23" s="899"/>
      <c r="AB23" s="899"/>
      <c r="AC23" s="899"/>
      <c r="AD23" s="899"/>
      <c r="AE23" s="899"/>
      <c r="AF23" s="899"/>
      <c r="AG23" s="899"/>
      <c r="AH23" s="899"/>
      <c r="AI23" s="899"/>
      <c r="AJ23" s="899"/>
      <c r="AK23" s="899"/>
      <c r="AL23" s="899"/>
      <c r="AM23" s="899"/>
      <c r="AN23" s="899"/>
      <c r="AO23" s="899"/>
      <c r="AP23" s="899"/>
      <c r="AQ23" s="899"/>
      <c r="AR23" s="899"/>
      <c r="AS23" s="899"/>
      <c r="AT23" s="899"/>
      <c r="AU23" s="899"/>
      <c r="AV23" s="899"/>
      <c r="AW23" s="899"/>
      <c r="AX23" s="899"/>
      <c r="AY23" s="899"/>
      <c r="AZ23" s="899"/>
      <c r="BA23" s="899"/>
      <c r="BB23" s="899"/>
      <c r="BC23" s="899"/>
      <c r="BD23" s="899"/>
      <c r="BE23" s="899"/>
      <c r="BF23" s="899"/>
      <c r="BG23" s="899"/>
      <c r="BH23" s="899"/>
      <c r="BI23" s="899"/>
      <c r="BJ23" s="899"/>
      <c r="BK23" s="899"/>
      <c r="BL23" s="899"/>
      <c r="BM23" s="899"/>
      <c r="BN23" s="899"/>
      <c r="BO23" s="899"/>
      <c r="BP23" s="899"/>
      <c r="BQ23" s="899"/>
      <c r="BR23" s="899"/>
      <c r="BS23" s="899"/>
      <c r="BT23" s="899"/>
      <c r="BU23" s="899"/>
      <c r="BV23" s="899"/>
      <c r="BW23" s="899"/>
      <c r="BX23" s="899"/>
      <c r="BY23" s="899"/>
      <c r="BZ23" s="899"/>
      <c r="CA23" s="899"/>
      <c r="CB23" s="899"/>
      <c r="CC23" s="899"/>
      <c r="CD23" s="899"/>
      <c r="CE23" s="899"/>
      <c r="CF23" s="899"/>
      <c r="CG23" s="900"/>
      <c r="CH23" s="412" t="s">
        <v>637</v>
      </c>
      <c r="CJ23" s="641"/>
      <c r="CK23" s="641" t="str">
        <f t="shared" si="0"/>
        <v>Группа потребителей</v>
      </c>
      <c r="CL23" s="641"/>
      <c r="CM23" s="641"/>
      <c r="CN23" s="641"/>
      <c r="CT23" s="722"/>
      <c r="CU23" s="722"/>
    </row>
    <row r="24" spans="1:99" ht="16.95" customHeight="1">
      <c r="A24" s="895"/>
      <c r="B24" s="895"/>
      <c r="C24" s="895"/>
      <c r="D24" s="895"/>
      <c r="E24" s="895"/>
      <c r="F24" s="895"/>
      <c r="G24" s="729">
        <v>1</v>
      </c>
      <c r="H24" s="729"/>
      <c r="I24" s="895"/>
      <c r="J24" s="895"/>
      <c r="K24" s="709">
        <v>1</v>
      </c>
      <c r="L24" s="545" t="str">
        <f>mergeValue(A24) &amp;"."&amp; mergeValue(B24)&amp;"."&amp; mergeValue(C24)&amp;"."&amp; mergeValue(D24)&amp;"."&amp; mergeValue(E24)&amp;"."&amp; mergeValue(F24)&amp;"."&amp; mergeValue(G24)</f>
        <v>1.1.1.1.1.1.1</v>
      </c>
      <c r="M24" s="751" t="s">
        <v>643</v>
      </c>
      <c r="N24" s="564"/>
      <c r="O24" s="600">
        <v>1619.95</v>
      </c>
      <c r="P24" s="524"/>
      <c r="Q24" s="771"/>
      <c r="R24" s="890" t="s">
        <v>1465</v>
      </c>
      <c r="S24" s="891" t="s">
        <v>84</v>
      </c>
      <c r="T24" s="890" t="s">
        <v>1792</v>
      </c>
      <c r="U24" s="891" t="s">
        <v>84</v>
      </c>
      <c r="V24" s="600">
        <v>1664.67</v>
      </c>
      <c r="W24" s="524"/>
      <c r="X24" s="771"/>
      <c r="Y24" s="890" t="s">
        <v>1793</v>
      </c>
      <c r="Z24" s="891" t="s">
        <v>84</v>
      </c>
      <c r="AA24" s="890" t="s">
        <v>1794</v>
      </c>
      <c r="AB24" s="891" t="s">
        <v>84</v>
      </c>
      <c r="AC24" s="600">
        <v>1664.67</v>
      </c>
      <c r="AD24" s="524"/>
      <c r="AE24" s="771"/>
      <c r="AF24" s="890" t="s">
        <v>1464</v>
      </c>
      <c r="AG24" s="891" t="s">
        <v>84</v>
      </c>
      <c r="AH24" s="890" t="s">
        <v>1795</v>
      </c>
      <c r="AI24" s="891" t="s">
        <v>84</v>
      </c>
      <c r="AJ24" s="600">
        <v>1751.72</v>
      </c>
      <c r="AK24" s="524"/>
      <c r="AL24" s="771"/>
      <c r="AM24" s="890" t="s">
        <v>1796</v>
      </c>
      <c r="AN24" s="891" t="s">
        <v>84</v>
      </c>
      <c r="AO24" s="890" t="s">
        <v>1797</v>
      </c>
      <c r="AP24" s="891" t="s">
        <v>84</v>
      </c>
      <c r="AQ24" s="600">
        <v>1751.72</v>
      </c>
      <c r="AR24" s="524"/>
      <c r="AS24" s="771"/>
      <c r="AT24" s="890" t="s">
        <v>1798</v>
      </c>
      <c r="AU24" s="891" t="s">
        <v>84</v>
      </c>
      <c r="AV24" s="890" t="s">
        <v>1799</v>
      </c>
      <c r="AW24" s="891" t="s">
        <v>84</v>
      </c>
      <c r="AX24" s="600">
        <v>1881.61</v>
      </c>
      <c r="AY24" s="524"/>
      <c r="AZ24" s="771"/>
      <c r="BA24" s="890" t="s">
        <v>1800</v>
      </c>
      <c r="BB24" s="891" t="s">
        <v>84</v>
      </c>
      <c r="BC24" s="890" t="s">
        <v>1801</v>
      </c>
      <c r="BD24" s="891" t="s">
        <v>84</v>
      </c>
      <c r="BE24" s="600">
        <v>1881.61</v>
      </c>
      <c r="BF24" s="524"/>
      <c r="BG24" s="771"/>
      <c r="BH24" s="890" t="s">
        <v>1802</v>
      </c>
      <c r="BI24" s="891" t="s">
        <v>84</v>
      </c>
      <c r="BJ24" s="890" t="s">
        <v>1803</v>
      </c>
      <c r="BK24" s="891" t="s">
        <v>84</v>
      </c>
      <c r="BL24" s="600">
        <v>2004.66</v>
      </c>
      <c r="BM24" s="524"/>
      <c r="BN24" s="771"/>
      <c r="BO24" s="890" t="s">
        <v>1804</v>
      </c>
      <c r="BP24" s="891" t="s">
        <v>84</v>
      </c>
      <c r="BQ24" s="890" t="s">
        <v>1805</v>
      </c>
      <c r="BR24" s="891" t="s">
        <v>84</v>
      </c>
      <c r="BS24" s="600">
        <v>1777.22</v>
      </c>
      <c r="BT24" s="524"/>
      <c r="BU24" s="771"/>
      <c r="BV24" s="890" t="s">
        <v>1806</v>
      </c>
      <c r="BW24" s="891" t="s">
        <v>84</v>
      </c>
      <c r="BX24" s="890" t="s">
        <v>1807</v>
      </c>
      <c r="BY24" s="891" t="s">
        <v>84</v>
      </c>
      <c r="BZ24" s="600">
        <v>1910.24</v>
      </c>
      <c r="CA24" s="524"/>
      <c r="CB24" s="771"/>
      <c r="CC24" s="890" t="s">
        <v>1808</v>
      </c>
      <c r="CD24" s="891" t="s">
        <v>84</v>
      </c>
      <c r="CE24" s="890" t="s">
        <v>1466</v>
      </c>
      <c r="CF24" s="891" t="s">
        <v>85</v>
      </c>
      <c r="CG24" s="524"/>
      <c r="CH24" s="866" t="s">
        <v>656</v>
      </c>
      <c r="CI24" s="722" t="str">
        <f>strCheckDate(O25:CG25)</f>
        <v/>
      </c>
      <c r="CJ24" s="641"/>
      <c r="CK24" s="641" t="str">
        <f t="shared" si="0"/>
        <v>вода</v>
      </c>
      <c r="CL24" s="641"/>
      <c r="CM24" s="641"/>
      <c r="CN24" s="641"/>
      <c r="CT24" s="722"/>
      <c r="CU24" s="722"/>
    </row>
    <row r="25" spans="1:99" ht="11.25" hidden="1" customHeight="1">
      <c r="A25" s="895"/>
      <c r="B25" s="895"/>
      <c r="C25" s="895"/>
      <c r="D25" s="895"/>
      <c r="E25" s="895"/>
      <c r="F25" s="895"/>
      <c r="G25" s="729"/>
      <c r="H25" s="729"/>
      <c r="I25" s="895"/>
      <c r="J25" s="895"/>
      <c r="K25" s="709"/>
      <c r="L25" s="293"/>
      <c r="M25" s="564"/>
      <c r="N25" s="564"/>
      <c r="O25" s="524"/>
      <c r="P25" s="524"/>
      <c r="Q25" s="612" t="str">
        <f>R24 &amp; "-" &amp; T24</f>
        <v>01.01.2019-30.06.2019</v>
      </c>
      <c r="R25" s="890"/>
      <c r="S25" s="891"/>
      <c r="T25" s="890"/>
      <c r="U25" s="891"/>
      <c r="V25" s="524"/>
      <c r="W25" s="524"/>
      <c r="X25" s="612" t="str">
        <f>Y24 &amp; "-" &amp; AA24</f>
        <v>01.07.2019-31.12.2019</v>
      </c>
      <c r="Y25" s="890"/>
      <c r="Z25" s="891"/>
      <c r="AA25" s="890"/>
      <c r="AB25" s="891"/>
      <c r="AC25" s="524"/>
      <c r="AD25" s="524"/>
      <c r="AE25" s="612" t="str">
        <f>AF24 &amp; "-" &amp; AH24</f>
        <v>01.01.2020-30.06.2020</v>
      </c>
      <c r="AF25" s="890"/>
      <c r="AG25" s="891"/>
      <c r="AH25" s="890"/>
      <c r="AI25" s="891"/>
      <c r="AJ25" s="524"/>
      <c r="AK25" s="524"/>
      <c r="AL25" s="612" t="str">
        <f>AM24 &amp; "-" &amp; AO24</f>
        <v>01.07.2020-31.12.2020</v>
      </c>
      <c r="AM25" s="890"/>
      <c r="AN25" s="891"/>
      <c r="AO25" s="890"/>
      <c r="AP25" s="891"/>
      <c r="AQ25" s="524"/>
      <c r="AR25" s="524"/>
      <c r="AS25" s="612" t="str">
        <f>AT24 &amp; "-" &amp; AV24</f>
        <v>01.01.2021-30.06.2021</v>
      </c>
      <c r="AT25" s="890"/>
      <c r="AU25" s="891"/>
      <c r="AV25" s="890"/>
      <c r="AW25" s="891"/>
      <c r="AX25" s="524"/>
      <c r="AY25" s="524"/>
      <c r="AZ25" s="612" t="str">
        <f>BA24 &amp; "-" &amp; BC24</f>
        <v>01.07.2021-31.12.2021</v>
      </c>
      <c r="BA25" s="890"/>
      <c r="BB25" s="891"/>
      <c r="BC25" s="890"/>
      <c r="BD25" s="891"/>
      <c r="BE25" s="524"/>
      <c r="BF25" s="524"/>
      <c r="BG25" s="612" t="str">
        <f>BH24 &amp; "-" &amp; BJ24</f>
        <v>01.01.2022-30.06.2022</v>
      </c>
      <c r="BH25" s="890"/>
      <c r="BI25" s="891"/>
      <c r="BJ25" s="890"/>
      <c r="BK25" s="891"/>
      <c r="BL25" s="524"/>
      <c r="BM25" s="524"/>
      <c r="BN25" s="612" t="str">
        <f>BO24 &amp; "-" &amp; BQ24</f>
        <v>01.07.2022-31.12.2022</v>
      </c>
      <c r="BO25" s="890"/>
      <c r="BP25" s="891"/>
      <c r="BQ25" s="890"/>
      <c r="BR25" s="891"/>
      <c r="BS25" s="524"/>
      <c r="BT25" s="524"/>
      <c r="BU25" s="612" t="str">
        <f>BV24 &amp; "-" &amp; BX24</f>
        <v>01.01.2023-30.06.2023</v>
      </c>
      <c r="BV25" s="890"/>
      <c r="BW25" s="891"/>
      <c r="BX25" s="890"/>
      <c r="BY25" s="891"/>
      <c r="BZ25" s="524"/>
      <c r="CA25" s="524"/>
      <c r="CB25" s="612" t="str">
        <f>CC24 &amp; "-" &amp; CE24</f>
        <v>01.07.2023-31.12.2023</v>
      </c>
      <c r="CC25" s="890"/>
      <c r="CD25" s="891"/>
      <c r="CE25" s="890"/>
      <c r="CF25" s="891"/>
      <c r="CG25" s="524"/>
      <c r="CH25" s="867"/>
      <c r="CJ25" s="641"/>
      <c r="CK25" s="641" t="str">
        <f t="shared" si="0"/>
        <v/>
      </c>
      <c r="CL25" s="641"/>
      <c r="CM25" s="641"/>
      <c r="CN25" s="641"/>
      <c r="CT25" s="722"/>
      <c r="CU25" s="722"/>
    </row>
    <row r="26" spans="1:99" ht="15" customHeight="1">
      <c r="A26" s="895"/>
      <c r="B26" s="895"/>
      <c r="C26" s="895"/>
      <c r="D26" s="895"/>
      <c r="E26" s="895"/>
      <c r="F26" s="895"/>
      <c r="G26" s="734"/>
      <c r="H26" s="729"/>
      <c r="I26" s="895"/>
      <c r="J26" s="895"/>
      <c r="K26" s="708"/>
      <c r="L26" s="511"/>
      <c r="M26" s="520" t="s">
        <v>25</v>
      </c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2"/>
      <c r="BY26" s="162"/>
      <c r="BZ26" s="162"/>
      <c r="CA26" s="162"/>
      <c r="CB26" s="162"/>
      <c r="CC26" s="162"/>
      <c r="CD26" s="162"/>
      <c r="CE26" s="162"/>
      <c r="CF26" s="162"/>
      <c r="CG26" s="522"/>
      <c r="CH26" s="868"/>
      <c r="CJ26" s="641"/>
      <c r="CK26" s="641" t="str">
        <f t="shared" si="0"/>
        <v>Добавить вид теплоносителя (параметры теплоносителя)</v>
      </c>
      <c r="CL26" s="641"/>
      <c r="CM26" s="641"/>
      <c r="CN26" s="641"/>
      <c r="CT26" s="722"/>
      <c r="CU26" s="722"/>
    </row>
    <row r="27" spans="1:99" ht="15" customHeight="1">
      <c r="A27" s="895"/>
      <c r="B27" s="895"/>
      <c r="C27" s="895"/>
      <c r="D27" s="895"/>
      <c r="E27" s="895"/>
      <c r="F27" s="734"/>
      <c r="G27" s="734"/>
      <c r="H27" s="729"/>
      <c r="I27" s="895"/>
      <c r="J27" s="734"/>
      <c r="K27" s="708"/>
      <c r="L27" s="511"/>
      <c r="M27" s="519" t="s">
        <v>11</v>
      </c>
      <c r="N27" s="162"/>
      <c r="O27" s="162"/>
      <c r="P27" s="162"/>
      <c r="Q27" s="162"/>
      <c r="R27" s="162"/>
      <c r="S27" s="162"/>
      <c r="T27" s="162"/>
      <c r="U27" s="525"/>
      <c r="V27" s="162"/>
      <c r="W27" s="162"/>
      <c r="X27" s="162"/>
      <c r="Y27" s="162"/>
      <c r="Z27" s="162"/>
      <c r="AA27" s="162"/>
      <c r="AB27" s="525"/>
      <c r="AC27" s="162"/>
      <c r="AD27" s="162"/>
      <c r="AE27" s="162"/>
      <c r="AF27" s="162"/>
      <c r="AG27" s="162"/>
      <c r="AH27" s="162"/>
      <c r="AI27" s="525"/>
      <c r="AJ27" s="162"/>
      <c r="AK27" s="162"/>
      <c r="AL27" s="162"/>
      <c r="AM27" s="162"/>
      <c r="AN27" s="162"/>
      <c r="AO27" s="162"/>
      <c r="AP27" s="525"/>
      <c r="AQ27" s="162"/>
      <c r="AR27" s="162"/>
      <c r="AS27" s="162"/>
      <c r="AT27" s="162"/>
      <c r="AU27" s="162"/>
      <c r="AV27" s="162"/>
      <c r="AW27" s="525"/>
      <c r="AX27" s="162"/>
      <c r="AY27" s="162"/>
      <c r="AZ27" s="162"/>
      <c r="BA27" s="162"/>
      <c r="BB27" s="162"/>
      <c r="BC27" s="162"/>
      <c r="BD27" s="525"/>
      <c r="BE27" s="162"/>
      <c r="BF27" s="162"/>
      <c r="BG27" s="162"/>
      <c r="BH27" s="162"/>
      <c r="BI27" s="162"/>
      <c r="BJ27" s="162"/>
      <c r="BK27" s="525"/>
      <c r="BL27" s="162"/>
      <c r="BM27" s="162"/>
      <c r="BN27" s="162"/>
      <c r="BO27" s="162"/>
      <c r="BP27" s="162"/>
      <c r="BQ27" s="162"/>
      <c r="BR27" s="525"/>
      <c r="BS27" s="162"/>
      <c r="BT27" s="162"/>
      <c r="BU27" s="162"/>
      <c r="BV27" s="162"/>
      <c r="BW27" s="162"/>
      <c r="BX27" s="162"/>
      <c r="BY27" s="525"/>
      <c r="BZ27" s="162"/>
      <c r="CA27" s="162"/>
      <c r="CB27" s="162"/>
      <c r="CC27" s="162"/>
      <c r="CD27" s="162"/>
      <c r="CE27" s="162"/>
      <c r="CF27" s="525"/>
      <c r="CG27" s="162"/>
      <c r="CH27" s="582"/>
      <c r="CJ27" s="641"/>
      <c r="CK27" s="641" t="str">
        <f t="shared" si="0"/>
        <v>Добавить группу потребителей</v>
      </c>
      <c r="CL27" s="641"/>
      <c r="CM27" s="641"/>
      <c r="CN27" s="641"/>
      <c r="CT27" s="722"/>
      <c r="CU27" s="722"/>
    </row>
    <row r="28" spans="1:99" ht="15" customHeight="1">
      <c r="A28" s="895"/>
      <c r="B28" s="895"/>
      <c r="C28" s="895"/>
      <c r="D28" s="895"/>
      <c r="E28" s="707"/>
      <c r="F28" s="734"/>
      <c r="G28" s="734"/>
      <c r="H28" s="734"/>
      <c r="I28" s="654"/>
      <c r="J28" s="85"/>
      <c r="K28" s="660"/>
      <c r="L28" s="511"/>
      <c r="M28" s="516" t="s">
        <v>12</v>
      </c>
      <c r="N28" s="162"/>
      <c r="O28" s="162"/>
      <c r="P28" s="162"/>
      <c r="Q28" s="162"/>
      <c r="R28" s="162"/>
      <c r="S28" s="162"/>
      <c r="T28" s="162"/>
      <c r="U28" s="525"/>
      <c r="V28" s="162"/>
      <c r="W28" s="162"/>
      <c r="X28" s="162"/>
      <c r="Y28" s="162"/>
      <c r="Z28" s="162"/>
      <c r="AA28" s="162"/>
      <c r="AB28" s="525"/>
      <c r="AC28" s="162"/>
      <c r="AD28" s="162"/>
      <c r="AE28" s="162"/>
      <c r="AF28" s="162"/>
      <c r="AG28" s="162"/>
      <c r="AH28" s="162"/>
      <c r="AI28" s="525"/>
      <c r="AJ28" s="162"/>
      <c r="AK28" s="162"/>
      <c r="AL28" s="162"/>
      <c r="AM28" s="162"/>
      <c r="AN28" s="162"/>
      <c r="AO28" s="162"/>
      <c r="AP28" s="525"/>
      <c r="AQ28" s="162"/>
      <c r="AR28" s="162"/>
      <c r="AS28" s="162"/>
      <c r="AT28" s="162"/>
      <c r="AU28" s="162"/>
      <c r="AV28" s="162"/>
      <c r="AW28" s="525"/>
      <c r="AX28" s="162"/>
      <c r="AY28" s="162"/>
      <c r="AZ28" s="162"/>
      <c r="BA28" s="162"/>
      <c r="BB28" s="162"/>
      <c r="BC28" s="162"/>
      <c r="BD28" s="525"/>
      <c r="BE28" s="162"/>
      <c r="BF28" s="162"/>
      <c r="BG28" s="162"/>
      <c r="BH28" s="162"/>
      <c r="BI28" s="162"/>
      <c r="BJ28" s="162"/>
      <c r="BK28" s="525"/>
      <c r="BL28" s="162"/>
      <c r="BM28" s="162"/>
      <c r="BN28" s="162"/>
      <c r="BO28" s="162"/>
      <c r="BP28" s="162"/>
      <c r="BQ28" s="162"/>
      <c r="BR28" s="525"/>
      <c r="BS28" s="162"/>
      <c r="BT28" s="162"/>
      <c r="BU28" s="162"/>
      <c r="BV28" s="162"/>
      <c r="BW28" s="162"/>
      <c r="BX28" s="162"/>
      <c r="BY28" s="525"/>
      <c r="BZ28" s="162"/>
      <c r="CA28" s="162"/>
      <c r="CB28" s="162"/>
      <c r="CC28" s="162"/>
      <c r="CD28" s="162"/>
      <c r="CE28" s="162"/>
      <c r="CF28" s="525"/>
      <c r="CG28" s="162"/>
      <c r="CH28" s="582"/>
      <c r="CJ28" s="641"/>
      <c r="CK28" s="641" t="str">
        <f t="shared" si="0"/>
        <v>Добавить схему подключения</v>
      </c>
      <c r="CL28" s="641"/>
      <c r="CM28" s="641"/>
      <c r="CN28" s="641"/>
      <c r="CT28" s="722"/>
      <c r="CU28" s="722"/>
    </row>
    <row r="29" spans="1:99" ht="11.4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</row>
    <row r="30" spans="1:99" ht="90" customHeight="1">
      <c r="L30" s="1">
        <v>1</v>
      </c>
      <c r="M30" s="859" t="s">
        <v>633</v>
      </c>
      <c r="N30" s="859"/>
      <c r="O30" s="859"/>
      <c r="P30" s="859"/>
      <c r="Q30" s="859"/>
      <c r="R30" s="859"/>
      <c r="S30" s="859"/>
      <c r="T30" s="859"/>
      <c r="U30" s="859"/>
      <c r="V30" s="859"/>
      <c r="W30" s="859"/>
      <c r="X30" s="859"/>
      <c r="Y30" s="859"/>
      <c r="Z30" s="859"/>
      <c r="AA30" s="859"/>
      <c r="AB30" s="859"/>
      <c r="AC30" s="859"/>
      <c r="AD30" s="859"/>
      <c r="AE30" s="859"/>
      <c r="AF30" s="859"/>
      <c r="AG30" s="859"/>
      <c r="AH30" s="859"/>
      <c r="AI30" s="859"/>
      <c r="AJ30" s="859"/>
      <c r="AK30" s="859"/>
      <c r="AL30" s="859"/>
      <c r="AM30" s="859"/>
      <c r="AN30" s="859"/>
      <c r="AO30" s="859"/>
      <c r="AP30" s="859"/>
      <c r="AQ30" s="859"/>
      <c r="AR30" s="859"/>
      <c r="AS30" s="859"/>
      <c r="AT30" s="859"/>
      <c r="AU30" s="859"/>
      <c r="AV30" s="859"/>
      <c r="AW30" s="859"/>
      <c r="AX30" s="859"/>
      <c r="AY30" s="859"/>
      <c r="AZ30" s="859"/>
      <c r="BA30" s="859"/>
      <c r="BB30" s="859"/>
      <c r="BC30" s="859"/>
      <c r="BD30" s="859"/>
      <c r="BE30" s="859"/>
      <c r="BF30" s="859"/>
      <c r="BG30" s="859"/>
      <c r="BH30" s="859"/>
      <c r="BI30" s="859"/>
      <c r="BJ30" s="859"/>
      <c r="BK30" s="859"/>
      <c r="BL30" s="859"/>
      <c r="BM30" s="859"/>
      <c r="BN30" s="859"/>
      <c r="BO30" s="859"/>
      <c r="BP30" s="859"/>
      <c r="BQ30" s="859"/>
      <c r="BR30" s="859"/>
      <c r="BS30" s="859"/>
      <c r="BT30" s="859"/>
      <c r="BU30" s="859"/>
      <c r="BV30" s="859"/>
      <c r="BW30" s="859"/>
      <c r="BX30" s="859"/>
      <c r="BY30" s="859"/>
      <c r="BZ30" s="859"/>
      <c r="CA30" s="859"/>
      <c r="CB30" s="859"/>
      <c r="CC30" s="859"/>
      <c r="CD30" s="859"/>
      <c r="CE30" s="859"/>
      <c r="CF30" s="859"/>
      <c r="CG30" s="859"/>
      <c r="CH30" s="859"/>
    </row>
  </sheetData>
  <sheetProtection password="FA9C" sheet="1" objects="1" scenarios="1" formatColumns="0" formatRows="0"/>
  <dataConsolidate/>
  <mergeCells count="147">
    <mergeCell ref="V12:AB12"/>
    <mergeCell ref="L11:M11"/>
    <mergeCell ref="L5:T5"/>
    <mergeCell ref="O7:T7"/>
    <mergeCell ref="O8:T8"/>
    <mergeCell ref="O9:T9"/>
    <mergeCell ref="O10:T10"/>
    <mergeCell ref="AP24:AP25"/>
    <mergeCell ref="E22:E27"/>
    <mergeCell ref="I22:I27"/>
    <mergeCell ref="O22:CG22"/>
    <mergeCell ref="F23:F26"/>
    <mergeCell ref="J23:J26"/>
    <mergeCell ref="O23:CG23"/>
    <mergeCell ref="R24:R25"/>
    <mergeCell ref="S24:S25"/>
    <mergeCell ref="T24:T25"/>
    <mergeCell ref="U24:U25"/>
    <mergeCell ref="AG17:AH17"/>
    <mergeCell ref="AI24:AI25"/>
    <mergeCell ref="AN17:AO17"/>
    <mergeCell ref="AM24:AM25"/>
    <mergeCell ref="AN24:AN25"/>
    <mergeCell ref="AO24:AO25"/>
    <mergeCell ref="AA24:AA25"/>
    <mergeCell ref="AB14:AB16"/>
    <mergeCell ref="AC14:AH14"/>
    <mergeCell ref="A18:A28"/>
    <mergeCell ref="O18:CG18"/>
    <mergeCell ref="B19:B28"/>
    <mergeCell ref="O19:CG19"/>
    <mergeCell ref="C20:C28"/>
    <mergeCell ref="O20:CG20"/>
    <mergeCell ref="D21:D28"/>
    <mergeCell ref="AJ12:AP12"/>
    <mergeCell ref="AB24:AB25"/>
    <mergeCell ref="AF24:AF25"/>
    <mergeCell ref="AG24:AG25"/>
    <mergeCell ref="AH24:AH25"/>
    <mergeCell ref="Y15:AA15"/>
    <mergeCell ref="Z16:AA16"/>
    <mergeCell ref="Z17:AA17"/>
    <mergeCell ref="Y24:Y25"/>
    <mergeCell ref="Z24:Z25"/>
    <mergeCell ref="V14:AA14"/>
    <mergeCell ref="AJ14:AO14"/>
    <mergeCell ref="AP14:AP16"/>
    <mergeCell ref="AJ15:AJ16"/>
    <mergeCell ref="AK15:AL15"/>
    <mergeCell ref="AM15:AO15"/>
    <mergeCell ref="AN16:AO16"/>
    <mergeCell ref="V15:V16"/>
    <mergeCell ref="W15:X15"/>
    <mergeCell ref="CH13:CH16"/>
    <mergeCell ref="L14:L16"/>
    <mergeCell ref="M14:M16"/>
    <mergeCell ref="O14:T14"/>
    <mergeCell ref="U14:U16"/>
    <mergeCell ref="CG14:CG16"/>
    <mergeCell ref="O15:O16"/>
    <mergeCell ref="P15:Q15"/>
    <mergeCell ref="R15:T15"/>
    <mergeCell ref="S16:T16"/>
    <mergeCell ref="AX12:BD12"/>
    <mergeCell ref="AU17:AV17"/>
    <mergeCell ref="AQ12:AW12"/>
    <mergeCell ref="BB17:BC17"/>
    <mergeCell ref="CH24:CH26"/>
    <mergeCell ref="M30:CH30"/>
    <mergeCell ref="O21:CG21"/>
    <mergeCell ref="S17:T17"/>
    <mergeCell ref="O12:U12"/>
    <mergeCell ref="L13:CG13"/>
    <mergeCell ref="AI14:AI16"/>
    <mergeCell ref="AC15:AC16"/>
    <mergeCell ref="AD15:AE15"/>
    <mergeCell ref="AF15:AH15"/>
    <mergeCell ref="AG16:AH16"/>
    <mergeCell ref="AC12:AI12"/>
    <mergeCell ref="AT24:AT25"/>
    <mergeCell ref="AU24:AU25"/>
    <mergeCell ref="AV24:AV25"/>
    <mergeCell ref="AW24:AW25"/>
    <mergeCell ref="AQ14:AV14"/>
    <mergeCell ref="AW14:AW16"/>
    <mergeCell ref="AQ15:AQ16"/>
    <mergeCell ref="AR15:AS15"/>
    <mergeCell ref="AT15:AV15"/>
    <mergeCell ref="AU16:AV16"/>
    <mergeCell ref="BA24:BA25"/>
    <mergeCell ref="BB24:BB25"/>
    <mergeCell ref="BC24:BC25"/>
    <mergeCell ref="BD24:BD25"/>
    <mergeCell ref="AX14:BC14"/>
    <mergeCell ref="BD14:BD16"/>
    <mergeCell ref="AX15:AX16"/>
    <mergeCell ref="AY15:AZ15"/>
    <mergeCell ref="BA15:BC15"/>
    <mergeCell ref="BB16:BC16"/>
    <mergeCell ref="BR24:BR25"/>
    <mergeCell ref="BL14:BQ14"/>
    <mergeCell ref="BR14:BR16"/>
    <mergeCell ref="BL15:BL16"/>
    <mergeCell ref="BM15:BN15"/>
    <mergeCell ref="BO15:BQ15"/>
    <mergeCell ref="BP16:BQ16"/>
    <mergeCell ref="BH15:BJ15"/>
    <mergeCell ref="BI16:BJ16"/>
    <mergeCell ref="BE12:BK12"/>
    <mergeCell ref="BP17:BQ17"/>
    <mergeCell ref="BO24:BO25"/>
    <mergeCell ref="BP24:BP25"/>
    <mergeCell ref="BQ24:BQ25"/>
    <mergeCell ref="BL12:BR12"/>
    <mergeCell ref="BI17:BJ17"/>
    <mergeCell ref="BH24:BH25"/>
    <mergeCell ref="BI24:BI25"/>
    <mergeCell ref="BJ24:BJ25"/>
    <mergeCell ref="BK24:BK25"/>
    <mergeCell ref="BE14:BJ14"/>
    <mergeCell ref="BK14:BK16"/>
    <mergeCell ref="BE15:BE16"/>
    <mergeCell ref="BF15:BG15"/>
    <mergeCell ref="CF24:CF25"/>
    <mergeCell ref="BZ14:CE14"/>
    <mergeCell ref="CF14:CF16"/>
    <mergeCell ref="BZ15:BZ16"/>
    <mergeCell ref="CA15:CB15"/>
    <mergeCell ref="CC15:CE15"/>
    <mergeCell ref="CD16:CE16"/>
    <mergeCell ref="BV15:BX15"/>
    <mergeCell ref="BW16:BX16"/>
    <mergeCell ref="BS12:BY12"/>
    <mergeCell ref="CD17:CE17"/>
    <mergeCell ref="CC24:CC25"/>
    <mergeCell ref="CD24:CD25"/>
    <mergeCell ref="CE24:CE25"/>
    <mergeCell ref="BZ12:CF12"/>
    <mergeCell ref="BW17:BX17"/>
    <mergeCell ref="BV24:BV25"/>
    <mergeCell ref="BW24:BW25"/>
    <mergeCell ref="BX24:BX25"/>
    <mergeCell ref="BY24:BY25"/>
    <mergeCell ref="BS14:BX14"/>
    <mergeCell ref="BY14:BY16"/>
    <mergeCell ref="BS15:BS16"/>
    <mergeCell ref="BT15:BU15"/>
  </mergeCells>
  <dataValidations count="5">
    <dataValidation allowBlank="1" promptTitle="checkPeriodRange" sqref="Q25"/>
    <dataValidation type="list" allowBlank="1" showInputMessage="1" showErrorMessage="1" errorTitle="Ошибка" error="Выберите значение из списка" sqref="O22">
      <formula1>kind_of_scheme_in</formula1>
    </dataValidation>
    <dataValidation type="textLength" operator="lessThanOrEqual"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T24:T25 AA24:AA25 AH24:AH25 AO24:AO25 AV24:AV25 BC24:BC25 BJ24:BJ25 BQ24:BQ25 BX24:BX25 CE24:CE25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O23 V23 AC23 AJ23 AQ23 AX23 BE23 BL23 BS23 BZ23">
      <formula1>kind_of_cons</formula1>
    </dataValidation>
    <dataValidation type="decimal" allowBlank="1" showErrorMessage="1" errorTitle="Ошибка" error="Допускается ввод только действительных чисел!" sqref="O24 V24 AC24 AJ24 AQ24 AX24 BE24 BL24 BS24 BZ24">
      <formula1>-9.99999999999999E+23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3">
    <tabColor indexed="22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544" hidden="1" customWidth="1"/>
    <col min="2" max="4" width="3.75" style="538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538"/>
    <col min="12" max="12" width="11.125" style="538" customWidth="1"/>
    <col min="13" max="20" width="10.625" style="538"/>
    <col min="21" max="16384" width="10.625" style="36"/>
  </cols>
  <sheetData>
    <row r="1" spans="1:20" ht="3" customHeight="1">
      <c r="A1" s="544" t="s">
        <v>50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543"/>
      <c r="B4" s="543"/>
      <c r="C4" s="543"/>
      <c r="D4" s="543"/>
      <c r="F4" s="813" t="s">
        <v>454</v>
      </c>
      <c r="G4" s="813"/>
      <c r="H4" s="813"/>
      <c r="I4" s="863" t="s">
        <v>455</v>
      </c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</row>
    <row r="5" spans="1:20" s="190" customFormat="1" ht="11.25" customHeight="1">
      <c r="A5" s="543"/>
      <c r="B5" s="543"/>
      <c r="C5" s="543"/>
      <c r="D5" s="543"/>
      <c r="F5" s="319" t="s">
        <v>92</v>
      </c>
      <c r="G5" s="336" t="s">
        <v>457</v>
      </c>
      <c r="H5" s="318" t="s">
        <v>442</v>
      </c>
      <c r="I5" s="863"/>
      <c r="J5" s="543"/>
      <c r="K5" s="543"/>
      <c r="L5" s="543"/>
      <c r="M5" s="543"/>
      <c r="N5" s="543"/>
      <c r="O5" s="543"/>
      <c r="P5" s="543"/>
      <c r="Q5" s="543"/>
      <c r="R5" s="543"/>
      <c r="S5" s="543"/>
      <c r="T5" s="543"/>
    </row>
    <row r="6" spans="1:20" s="190" customFormat="1" ht="12" customHeight="1">
      <c r="A6" s="543"/>
      <c r="B6" s="543"/>
      <c r="C6" s="543"/>
      <c r="D6" s="543"/>
      <c r="F6" s="552" t="s">
        <v>93</v>
      </c>
      <c r="G6" s="554">
        <v>2</v>
      </c>
      <c r="H6" s="555">
        <v>3</v>
      </c>
      <c r="I6" s="553">
        <v>4</v>
      </c>
      <c r="J6" s="543">
        <v>4</v>
      </c>
      <c r="K6" s="543"/>
      <c r="L6" s="543"/>
      <c r="M6" s="543"/>
      <c r="N6" s="543"/>
      <c r="O6" s="543"/>
      <c r="P6" s="543"/>
      <c r="Q6" s="543"/>
      <c r="R6" s="543"/>
      <c r="S6" s="543"/>
      <c r="T6" s="543"/>
    </row>
    <row r="7" spans="1:20" s="190" customFormat="1" ht="18.600000000000001">
      <c r="A7" s="543"/>
      <c r="B7" s="543"/>
      <c r="C7" s="543"/>
      <c r="D7" s="543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543"/>
      <c r="L7" s="543"/>
      <c r="M7" s="543"/>
      <c r="N7" s="543"/>
      <c r="O7" s="543"/>
      <c r="P7" s="543"/>
      <c r="Q7" s="543"/>
      <c r="R7" s="543"/>
      <c r="S7" s="543"/>
      <c r="T7" s="543"/>
    </row>
    <row r="8" spans="1:20" s="190" customFormat="1" ht="45.6">
      <c r="A8" s="864">
        <v>1</v>
      </c>
      <c r="B8" s="543"/>
      <c r="C8" s="543"/>
      <c r="D8" s="543"/>
      <c r="F8" s="334" t="str">
        <f>"2." &amp;mergeValue(A8)</f>
        <v>2.1</v>
      </c>
      <c r="G8" s="416" t="s">
        <v>494</v>
      </c>
      <c r="H8" s="317"/>
      <c r="I8" s="196" t="s">
        <v>591</v>
      </c>
      <c r="J8" s="557"/>
      <c r="K8" s="543"/>
      <c r="L8" s="543"/>
      <c r="M8" s="543"/>
      <c r="N8" s="543"/>
      <c r="O8" s="543"/>
      <c r="P8" s="543"/>
      <c r="Q8" s="543"/>
      <c r="R8" s="543"/>
      <c r="S8" s="543"/>
      <c r="T8" s="543"/>
    </row>
    <row r="9" spans="1:20" s="190" customFormat="1" ht="22.8">
      <c r="A9" s="864"/>
      <c r="B9" s="543"/>
      <c r="C9" s="543"/>
      <c r="D9" s="543"/>
      <c r="F9" s="334" t="str">
        <f>"3." &amp;mergeValue(A9)</f>
        <v>3.1</v>
      </c>
      <c r="G9" s="416" t="s">
        <v>495</v>
      </c>
      <c r="H9" s="317"/>
      <c r="I9" s="196" t="s">
        <v>589</v>
      </c>
      <c r="J9" s="557"/>
      <c r="K9" s="543"/>
      <c r="L9" s="543"/>
      <c r="M9" s="543"/>
      <c r="N9" s="543"/>
      <c r="O9" s="543"/>
      <c r="P9" s="543"/>
      <c r="Q9" s="543"/>
      <c r="R9" s="543"/>
      <c r="S9" s="543"/>
      <c r="T9" s="543"/>
    </row>
    <row r="10" spans="1:20" s="190" customFormat="1" ht="22.8">
      <c r="A10" s="864"/>
      <c r="B10" s="543"/>
      <c r="C10" s="543"/>
      <c r="D10" s="543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543"/>
      <c r="L10" s="543"/>
      <c r="M10" s="543"/>
      <c r="N10" s="543"/>
      <c r="O10" s="543"/>
      <c r="P10" s="543"/>
      <c r="Q10" s="543"/>
      <c r="R10" s="543"/>
      <c r="S10" s="543"/>
      <c r="T10" s="543"/>
    </row>
    <row r="11" spans="1:20" s="190" customFormat="1" ht="18.600000000000001">
      <c r="A11" s="864"/>
      <c r="B11" s="864">
        <v>1</v>
      </c>
      <c r="C11" s="559"/>
      <c r="D11" s="559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543"/>
      <c r="L11" s="543"/>
      <c r="M11" s="543"/>
      <c r="N11" s="543"/>
      <c r="O11" s="543"/>
      <c r="P11" s="543"/>
      <c r="Q11" s="543"/>
      <c r="R11" s="543"/>
      <c r="S11" s="543"/>
      <c r="T11" s="543"/>
    </row>
    <row r="12" spans="1:20" s="190" customFormat="1" ht="22.8">
      <c r="A12" s="864"/>
      <c r="B12" s="864"/>
      <c r="C12" s="864">
        <v>1</v>
      </c>
      <c r="D12" s="559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557"/>
      <c r="K12" s="543"/>
      <c r="L12" s="543"/>
      <c r="M12" s="543"/>
      <c r="N12" s="543"/>
      <c r="O12" s="543"/>
      <c r="P12" s="543"/>
      <c r="Q12" s="543"/>
      <c r="R12" s="543"/>
      <c r="S12" s="543"/>
      <c r="T12" s="543"/>
    </row>
    <row r="13" spans="1:20" s="190" customFormat="1" ht="39" customHeight="1">
      <c r="A13" s="864"/>
      <c r="B13" s="864"/>
      <c r="C13" s="864"/>
      <c r="D13" s="559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557"/>
      <c r="K13" s="543"/>
      <c r="L13" s="543"/>
      <c r="M13" s="543"/>
      <c r="N13" s="543"/>
      <c r="O13" s="543"/>
      <c r="P13" s="543"/>
      <c r="Q13" s="543"/>
      <c r="R13" s="543"/>
      <c r="S13" s="543"/>
      <c r="T13" s="543"/>
    </row>
    <row r="14" spans="1:20" s="190" customFormat="1" ht="18.600000000000001">
      <c r="A14" s="864"/>
      <c r="B14" s="864"/>
      <c r="C14" s="864"/>
      <c r="D14" s="559"/>
      <c r="F14" s="337"/>
      <c r="G14" s="150" t="s">
        <v>4</v>
      </c>
      <c r="H14" s="342"/>
      <c r="I14" s="865"/>
      <c r="J14" s="557"/>
      <c r="K14" s="543"/>
      <c r="L14" s="543"/>
      <c r="M14" s="543"/>
      <c r="N14" s="543"/>
      <c r="O14" s="543"/>
      <c r="P14" s="543"/>
      <c r="Q14" s="543"/>
      <c r="R14" s="543"/>
      <c r="S14" s="543"/>
      <c r="T14" s="543"/>
    </row>
    <row r="15" spans="1:20" s="190" customFormat="1" ht="18.600000000000001">
      <c r="A15" s="864"/>
      <c r="B15" s="864"/>
      <c r="C15" s="559"/>
      <c r="D15" s="559"/>
      <c r="F15" s="420"/>
      <c r="G15" s="195" t="s">
        <v>403</v>
      </c>
      <c r="H15" s="421"/>
      <c r="I15" s="422"/>
      <c r="J15" s="557"/>
      <c r="K15" s="543"/>
      <c r="L15" s="543"/>
      <c r="M15" s="543"/>
      <c r="N15" s="543"/>
      <c r="O15" s="543"/>
      <c r="P15" s="543"/>
      <c r="Q15" s="543"/>
      <c r="R15" s="543"/>
      <c r="S15" s="543"/>
      <c r="T15" s="543"/>
    </row>
    <row r="16" spans="1:20" s="190" customFormat="1" ht="18.600000000000001">
      <c r="A16" s="864"/>
      <c r="B16" s="543"/>
      <c r="C16" s="543"/>
      <c r="D16" s="543"/>
      <c r="F16" s="337"/>
      <c r="G16" s="155" t="s">
        <v>506</v>
      </c>
      <c r="H16" s="338"/>
      <c r="I16" s="339"/>
      <c r="J16" s="557"/>
      <c r="K16" s="543"/>
      <c r="L16" s="543"/>
      <c r="M16" s="543"/>
      <c r="N16" s="543"/>
      <c r="O16" s="543"/>
      <c r="P16" s="543"/>
      <c r="Q16" s="543"/>
      <c r="R16" s="543"/>
      <c r="S16" s="543"/>
      <c r="T16" s="543"/>
    </row>
    <row r="17" spans="1:20" s="190" customFormat="1" ht="18.600000000000001">
      <c r="A17" s="543"/>
      <c r="B17" s="543"/>
      <c r="C17" s="543"/>
      <c r="D17" s="543"/>
      <c r="F17" s="337"/>
      <c r="G17" s="165" t="s">
        <v>505</v>
      </c>
      <c r="H17" s="338"/>
      <c r="I17" s="339"/>
      <c r="J17" s="557"/>
      <c r="K17" s="543"/>
      <c r="L17" s="543"/>
      <c r="M17" s="543"/>
      <c r="N17" s="543"/>
      <c r="O17" s="543"/>
      <c r="P17" s="543"/>
      <c r="Q17" s="543"/>
      <c r="R17" s="543"/>
      <c r="S17" s="543"/>
      <c r="T17" s="543"/>
    </row>
    <row r="18" spans="1:20" s="326" customFormat="1" ht="3" customHeight="1">
      <c r="A18" s="556"/>
      <c r="B18" s="556"/>
      <c r="C18" s="556"/>
      <c r="D18" s="556"/>
      <c r="F18" s="344"/>
      <c r="G18" s="345"/>
      <c r="H18" s="346"/>
      <c r="I18" s="347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</row>
    <row r="19" spans="1:20" s="326" customFormat="1" ht="15" customHeight="1">
      <c r="A19" s="556"/>
      <c r="B19" s="556"/>
      <c r="C19" s="556"/>
      <c r="D19" s="556"/>
      <c r="F19" s="325"/>
      <c r="G19" s="859" t="s">
        <v>594</v>
      </c>
      <c r="H19" s="859"/>
      <c r="I19" s="22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B11:B15"/>
    <mergeCell ref="C12:C14"/>
    <mergeCell ref="I13:I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3">
    <tabColor rgb="FFEAEBEE"/>
    <pageSetUpPr fitToPage="1"/>
  </sheetPr>
  <dimension ref="A1:AJ36"/>
  <sheetViews>
    <sheetView showGridLines="0" topLeftCell="I4" zoomScaleNormal="100" workbookViewId="0"/>
  </sheetViews>
  <sheetFormatPr defaultColWidth="10.625" defaultRowHeight="13.8"/>
  <cols>
    <col min="1" max="6" width="10.625" style="538" hidden="1" customWidth="1"/>
    <col min="7" max="8" width="9.125" style="544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15" width="29.75" style="36" hidden="1" customWidth="1"/>
    <col min="16" max="17" width="23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25" width="10.625" style="538"/>
    <col min="26" max="26" width="11.125" style="538" customWidth="1"/>
    <col min="27" max="34" width="10.625" style="538"/>
    <col min="35" max="16384" width="10.625" style="36"/>
  </cols>
  <sheetData>
    <row r="1" spans="1:34" hidden="1">
      <c r="Q1" s="536"/>
      <c r="R1" s="536"/>
    </row>
    <row r="2" spans="1:34" hidden="1">
      <c r="U2" s="536"/>
    </row>
    <row r="3" spans="1:34" hidden="1"/>
    <row r="4" spans="1:34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100"/>
    </row>
    <row r="5" spans="1:34" ht="22.5" customHeight="1">
      <c r="J5" s="86"/>
      <c r="K5" s="86"/>
      <c r="L5" s="892" t="s">
        <v>632</v>
      </c>
      <c r="M5" s="892"/>
      <c r="N5" s="892"/>
      <c r="O5" s="892"/>
      <c r="P5" s="892"/>
      <c r="Q5" s="892"/>
      <c r="R5" s="892"/>
      <c r="S5" s="892"/>
      <c r="T5" s="892"/>
      <c r="U5" s="581"/>
    </row>
    <row r="6" spans="1:34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83"/>
      <c r="V6" s="100"/>
    </row>
    <row r="7" spans="1:34" ht="22.8">
      <c r="A7" s="634"/>
      <c r="B7" s="634"/>
      <c r="C7" s="634"/>
      <c r="D7" s="634"/>
      <c r="E7" s="634"/>
      <c r="F7" s="634"/>
      <c r="G7" s="633"/>
      <c r="H7" s="633"/>
      <c r="J7" s="86"/>
      <c r="K7" s="86"/>
      <c r="L7" s="37"/>
      <c r="M7" s="558" t="s">
        <v>745</v>
      </c>
      <c r="N7" s="37"/>
      <c r="O7" s="901" t="s">
        <v>85</v>
      </c>
      <c r="P7" s="901"/>
      <c r="Q7" s="83"/>
      <c r="R7" s="83"/>
      <c r="S7" s="83"/>
      <c r="T7" s="83"/>
      <c r="U7" s="487"/>
      <c r="V7" s="100"/>
      <c r="X7" s="634"/>
      <c r="Y7" s="634"/>
      <c r="Z7" s="634"/>
      <c r="AA7" s="634"/>
      <c r="AB7" s="634"/>
      <c r="AC7" s="634"/>
      <c r="AD7" s="634"/>
      <c r="AE7" s="634"/>
      <c r="AF7" s="634"/>
      <c r="AG7" s="634"/>
      <c r="AH7" s="634"/>
    </row>
    <row r="8" spans="1:34" s="640" customFormat="1" ht="4.2">
      <c r="A8" s="634"/>
      <c r="B8" s="634"/>
      <c r="C8" s="634"/>
      <c r="D8" s="634"/>
      <c r="E8" s="634"/>
      <c r="F8" s="634"/>
      <c r="G8" s="633"/>
      <c r="H8" s="633"/>
      <c r="I8" s="628"/>
      <c r="J8" s="629"/>
      <c r="K8" s="629"/>
      <c r="L8" s="630"/>
      <c r="M8" s="630"/>
      <c r="N8" s="630"/>
      <c r="O8" s="642"/>
      <c r="P8" s="642"/>
      <c r="Q8" s="642"/>
      <c r="R8" s="642"/>
      <c r="S8" s="642"/>
      <c r="T8" s="642"/>
      <c r="U8" s="643"/>
      <c r="V8" s="644"/>
      <c r="X8" s="634"/>
      <c r="Y8" s="634"/>
      <c r="Z8" s="634"/>
      <c r="AA8" s="634"/>
      <c r="AB8" s="634"/>
      <c r="AC8" s="634"/>
      <c r="AD8" s="634"/>
      <c r="AE8" s="634"/>
      <c r="AF8" s="634"/>
      <c r="AG8" s="634"/>
      <c r="AH8" s="634"/>
    </row>
    <row r="9" spans="1:34" s="190" customFormat="1" ht="22.8">
      <c r="A9" s="543"/>
      <c r="B9" s="543"/>
      <c r="C9" s="543"/>
      <c r="D9" s="543"/>
      <c r="E9" s="543"/>
      <c r="F9" s="543"/>
      <c r="G9" s="543"/>
      <c r="H9" s="543"/>
      <c r="L9" s="488"/>
      <c r="M9" s="558" t="s">
        <v>502</v>
      </c>
      <c r="N9" s="583"/>
      <c r="O9" s="869" t="str">
        <f>IF(NameOrPr_ch="",IF(NameOrPr="","",NameOrPr),NameOrPr_ch)</f>
        <v>Комитет по тарифам и ценам Курской области</v>
      </c>
      <c r="P9" s="869"/>
      <c r="Q9" s="869"/>
      <c r="R9" s="869"/>
      <c r="S9" s="869"/>
      <c r="T9" s="869"/>
      <c r="U9" s="487"/>
      <c r="V9" s="487"/>
      <c r="W9" s="508"/>
      <c r="X9" s="543"/>
      <c r="Y9" s="543"/>
      <c r="Z9" s="543"/>
      <c r="AA9" s="543"/>
      <c r="AB9" s="543"/>
      <c r="AC9" s="543"/>
      <c r="AD9" s="543"/>
      <c r="AE9" s="543"/>
      <c r="AF9" s="543"/>
      <c r="AG9" s="543"/>
      <c r="AH9" s="543"/>
    </row>
    <row r="10" spans="1:34" s="190" customFormat="1" ht="18.600000000000001">
      <c r="A10" s="543"/>
      <c r="B10" s="543"/>
      <c r="C10" s="543"/>
      <c r="D10" s="543"/>
      <c r="E10" s="543"/>
      <c r="F10" s="543"/>
      <c r="G10" s="543"/>
      <c r="H10" s="543"/>
      <c r="L10" s="488"/>
      <c r="M10" s="558" t="s">
        <v>597</v>
      </c>
      <c r="N10" s="583"/>
      <c r="O10" s="869" t="str">
        <f>IF(datePr_ch="",IF(datePr="","",datePr),datePr_ch)</f>
        <v>02.11.2021</v>
      </c>
      <c r="P10" s="869"/>
      <c r="Q10" s="869"/>
      <c r="R10" s="869"/>
      <c r="S10" s="869"/>
      <c r="T10" s="869"/>
      <c r="U10" s="487"/>
      <c r="V10" s="487"/>
      <c r="W10" s="508"/>
      <c r="X10" s="543"/>
      <c r="Y10" s="543"/>
      <c r="Z10" s="543"/>
      <c r="AA10" s="543"/>
      <c r="AB10" s="543"/>
      <c r="AC10" s="543"/>
      <c r="AD10" s="543"/>
      <c r="AE10" s="543"/>
      <c r="AF10" s="543"/>
      <c r="AG10" s="543"/>
      <c r="AH10" s="543"/>
    </row>
    <row r="11" spans="1:34" s="190" customFormat="1" ht="18.600000000000001">
      <c r="A11" s="543"/>
      <c r="B11" s="543"/>
      <c r="C11" s="543"/>
      <c r="D11" s="543"/>
      <c r="E11" s="543"/>
      <c r="F11" s="543"/>
      <c r="G11" s="543"/>
      <c r="H11" s="543"/>
      <c r="L11" s="152"/>
      <c r="M11" s="558" t="s">
        <v>596</v>
      </c>
      <c r="N11" s="583"/>
      <c r="O11" s="869" t="str">
        <f>IF(numberPr_ch="",IF(numberPr="","",numberPr),numberPr_ch)</f>
        <v>Постановление №46</v>
      </c>
      <c r="P11" s="869"/>
      <c r="Q11" s="869"/>
      <c r="R11" s="869"/>
      <c r="S11" s="869"/>
      <c r="T11" s="869"/>
      <c r="U11" s="487"/>
      <c r="V11" s="487"/>
      <c r="W11" s="508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</row>
    <row r="12" spans="1:34" s="190" customFormat="1" ht="22.8">
      <c r="A12" s="543"/>
      <c r="B12" s="543"/>
      <c r="C12" s="543"/>
      <c r="D12" s="543"/>
      <c r="E12" s="543"/>
      <c r="F12" s="543"/>
      <c r="G12" s="543"/>
      <c r="H12" s="543"/>
      <c r="L12" s="152"/>
      <c r="M12" s="558" t="s">
        <v>501</v>
      </c>
      <c r="N12" s="583"/>
      <c r="O12" s="869" t="str">
        <f>IF(IstPub_ch="",IF(IstPub="","",IstPub),IstPub_ch)</f>
        <v>Газета "Курская правда" №134(26808) от 09.11.2021</v>
      </c>
      <c r="P12" s="869"/>
      <c r="Q12" s="869"/>
      <c r="R12" s="869"/>
      <c r="S12" s="869"/>
      <c r="T12" s="869"/>
      <c r="U12" s="487"/>
      <c r="V12" s="487"/>
      <c r="W12" s="508"/>
      <c r="X12" s="543"/>
      <c r="Y12" s="543"/>
      <c r="Z12" s="543"/>
      <c r="AA12" s="543"/>
      <c r="AB12" s="543"/>
      <c r="AC12" s="543"/>
      <c r="AD12" s="543"/>
      <c r="AE12" s="543"/>
      <c r="AF12" s="543"/>
      <c r="AG12" s="543"/>
      <c r="AH12" s="543"/>
    </row>
    <row r="13" spans="1:34" s="190" customFormat="1" ht="11.4" hidden="1">
      <c r="A13" s="543"/>
      <c r="B13" s="543"/>
      <c r="C13" s="543"/>
      <c r="D13" s="543"/>
      <c r="E13" s="543"/>
      <c r="F13" s="543"/>
      <c r="G13" s="543"/>
      <c r="H13" s="543"/>
      <c r="L13" s="893"/>
      <c r="M13" s="893"/>
      <c r="N13" s="478"/>
      <c r="O13" s="487"/>
      <c r="P13" s="487"/>
      <c r="Q13" s="487"/>
      <c r="R13" s="487"/>
      <c r="S13" s="487"/>
      <c r="T13" s="487"/>
      <c r="U13" s="541" t="s">
        <v>373</v>
      </c>
      <c r="X13" s="543"/>
      <c r="Y13" s="543"/>
      <c r="Z13" s="543"/>
      <c r="AA13" s="543"/>
      <c r="AB13" s="543"/>
      <c r="AC13" s="543"/>
      <c r="AD13" s="543"/>
      <c r="AE13" s="543"/>
      <c r="AF13" s="543"/>
      <c r="AG13" s="543"/>
      <c r="AH13" s="543"/>
    </row>
    <row r="14" spans="1:34">
      <c r="J14" s="86"/>
      <c r="K14" s="86"/>
      <c r="L14" s="37"/>
      <c r="M14" s="37"/>
      <c r="N14" s="491"/>
      <c r="O14" s="870"/>
      <c r="P14" s="870"/>
      <c r="Q14" s="870"/>
      <c r="R14" s="870"/>
      <c r="S14" s="870"/>
      <c r="T14" s="870"/>
      <c r="U14" s="870"/>
    </row>
    <row r="15" spans="1:34">
      <c r="J15" s="86"/>
      <c r="K15" s="86"/>
      <c r="L15" s="813" t="s">
        <v>454</v>
      </c>
      <c r="M15" s="813"/>
      <c r="N15" s="813"/>
      <c r="O15" s="813"/>
      <c r="P15" s="813"/>
      <c r="Q15" s="813"/>
      <c r="R15" s="813"/>
      <c r="S15" s="813"/>
      <c r="T15" s="813"/>
      <c r="U15" s="813"/>
      <c r="V15" s="813"/>
      <c r="W15" s="813" t="s">
        <v>455</v>
      </c>
    </row>
    <row r="16" spans="1:34" ht="14.25" customHeight="1">
      <c r="J16" s="86"/>
      <c r="K16" s="86"/>
      <c r="L16" s="876" t="s">
        <v>92</v>
      </c>
      <c r="M16" s="876" t="s">
        <v>640</v>
      </c>
      <c r="N16" s="578"/>
      <c r="O16" s="877" t="s">
        <v>642</v>
      </c>
      <c r="P16" s="878"/>
      <c r="Q16" s="878"/>
      <c r="R16" s="878"/>
      <c r="S16" s="878"/>
      <c r="T16" s="879"/>
      <c r="U16" s="887" t="s">
        <v>341</v>
      </c>
      <c r="V16" s="873" t="s">
        <v>275</v>
      </c>
      <c r="W16" s="813"/>
    </row>
    <row r="17" spans="1:36" ht="14.25" customHeight="1">
      <c r="J17" s="86"/>
      <c r="K17" s="86"/>
      <c r="L17" s="876"/>
      <c r="M17" s="876"/>
      <c r="N17" s="579"/>
      <c r="O17" s="882" t="s">
        <v>606</v>
      </c>
      <c r="P17" s="880" t="s">
        <v>271</v>
      </c>
      <c r="Q17" s="881"/>
      <c r="R17" s="884" t="s">
        <v>655</v>
      </c>
      <c r="S17" s="885"/>
      <c r="T17" s="886"/>
      <c r="U17" s="888"/>
      <c r="V17" s="874"/>
      <c r="W17" s="813"/>
    </row>
    <row r="18" spans="1:36" ht="33.75" customHeight="1">
      <c r="J18" s="86"/>
      <c r="K18" s="86"/>
      <c r="L18" s="876"/>
      <c r="M18" s="876"/>
      <c r="N18" s="580"/>
      <c r="O18" s="883"/>
      <c r="P18" s="104" t="s">
        <v>607</v>
      </c>
      <c r="Q18" s="104" t="s">
        <v>6</v>
      </c>
      <c r="R18" s="105" t="s">
        <v>274</v>
      </c>
      <c r="S18" s="871" t="s">
        <v>273</v>
      </c>
      <c r="T18" s="872"/>
      <c r="U18" s="889"/>
      <c r="V18" s="875"/>
      <c r="W18" s="813"/>
    </row>
    <row r="19" spans="1:36">
      <c r="J19" s="86"/>
      <c r="K19" s="527">
        <v>1</v>
      </c>
      <c r="L19" s="565" t="s">
        <v>93</v>
      </c>
      <c r="M19" s="565" t="s">
        <v>49</v>
      </c>
      <c r="N19" s="567" t="str">
        <f ca="1">OFFSET(N19,0,-1)</f>
        <v>2</v>
      </c>
      <c r="O19" s="566">
        <f ca="1">OFFSET(O19,0,-1)+1</f>
        <v>3</v>
      </c>
      <c r="P19" s="566">
        <f ca="1">OFFSET(P19,0,-1)+1</f>
        <v>4</v>
      </c>
      <c r="Q19" s="566">
        <f ca="1">OFFSET(Q19,0,-1)+1</f>
        <v>5</v>
      </c>
      <c r="R19" s="566">
        <f ca="1">OFFSET(R19,0,-1)+1</f>
        <v>6</v>
      </c>
      <c r="S19" s="894">
        <f ca="1">OFFSET(S19,0,-1)+1</f>
        <v>7</v>
      </c>
      <c r="T19" s="894"/>
      <c r="U19" s="566">
        <f ca="1">OFFSET(U19,0,-2)+1</f>
        <v>8</v>
      </c>
      <c r="V19" s="567">
        <f ca="1">OFFSET(V19,0,-1)</f>
        <v>8</v>
      </c>
      <c r="W19" s="566">
        <f ca="1">OFFSET(W19,0,-1)+1</f>
        <v>9</v>
      </c>
    </row>
    <row r="20" spans="1:36" ht="22.8">
      <c r="A20" s="895">
        <v>1</v>
      </c>
      <c r="B20" s="674"/>
      <c r="C20" s="674"/>
      <c r="D20" s="674"/>
      <c r="E20" s="675"/>
      <c r="F20" s="676"/>
      <c r="G20" s="676"/>
      <c r="H20" s="676"/>
      <c r="I20" s="226"/>
      <c r="J20" s="654"/>
      <c r="K20" s="660"/>
      <c r="L20" s="545">
        <f>mergeValue(A20)</f>
        <v>1</v>
      </c>
      <c r="M20" s="563" t="s">
        <v>20</v>
      </c>
      <c r="N20" s="564"/>
      <c r="O20" s="896"/>
      <c r="P20" s="896"/>
      <c r="Q20" s="896"/>
      <c r="R20" s="896"/>
      <c r="S20" s="896"/>
      <c r="T20" s="896"/>
      <c r="U20" s="896"/>
      <c r="V20" s="896"/>
      <c r="W20" s="412" t="s">
        <v>476</v>
      </c>
      <c r="Y20" s="542"/>
      <c r="Z20" s="542" t="str">
        <f t="shared" ref="Z20:Z33" si="0">IF(M20="","",M20 )</f>
        <v>Наименование тарифа</v>
      </c>
      <c r="AA20" s="542"/>
      <c r="AB20" s="542"/>
      <c r="AC20" s="542"/>
      <c r="AI20" s="538"/>
      <c r="AJ20" s="538"/>
    </row>
    <row r="21" spans="1:36" ht="34.200000000000003">
      <c r="A21" s="895"/>
      <c r="B21" s="895">
        <v>1</v>
      </c>
      <c r="C21" s="674"/>
      <c r="D21" s="674"/>
      <c r="E21" s="676"/>
      <c r="F21" s="676"/>
      <c r="G21" s="676"/>
      <c r="H21" s="676"/>
      <c r="I21" s="653"/>
      <c r="J21" s="652"/>
      <c r="K21" s="655"/>
      <c r="L21" s="545" t="str">
        <f>mergeValue(A21) &amp;"."&amp; mergeValue(B21)</f>
        <v>1.1</v>
      </c>
      <c r="M21" s="513" t="s">
        <v>16</v>
      </c>
      <c r="N21" s="564"/>
      <c r="O21" s="896"/>
      <c r="P21" s="896"/>
      <c r="Q21" s="896"/>
      <c r="R21" s="896"/>
      <c r="S21" s="896"/>
      <c r="T21" s="896"/>
      <c r="U21" s="896"/>
      <c r="V21" s="896"/>
      <c r="W21" s="412" t="s">
        <v>477</v>
      </c>
      <c r="Y21" s="542"/>
      <c r="Z21" s="542" t="str">
        <f t="shared" si="0"/>
        <v>Территория действия тарифа</v>
      </c>
      <c r="AA21" s="542"/>
      <c r="AB21" s="542"/>
      <c r="AC21" s="542"/>
      <c r="AI21" s="538"/>
      <c r="AJ21" s="538"/>
    </row>
    <row r="22" spans="1:36" ht="22.8">
      <c r="A22" s="895"/>
      <c r="B22" s="895"/>
      <c r="C22" s="895">
        <v>1</v>
      </c>
      <c r="D22" s="674"/>
      <c r="E22" s="676"/>
      <c r="F22" s="676"/>
      <c r="G22" s="676"/>
      <c r="H22" s="676"/>
      <c r="I22" s="659"/>
      <c r="J22" s="652"/>
      <c r="K22" s="655"/>
      <c r="L22" s="545" t="str">
        <f>mergeValue(A22) &amp;"."&amp; mergeValue(B22)&amp;"."&amp; mergeValue(C22)</f>
        <v>1.1.1</v>
      </c>
      <c r="M22" s="514" t="s">
        <v>7</v>
      </c>
      <c r="N22" s="564"/>
      <c r="O22" s="896"/>
      <c r="P22" s="896"/>
      <c r="Q22" s="896"/>
      <c r="R22" s="896"/>
      <c r="S22" s="896"/>
      <c r="T22" s="896"/>
      <c r="U22" s="896"/>
      <c r="V22" s="896"/>
      <c r="W22" s="412" t="s">
        <v>634</v>
      </c>
      <c r="Y22" s="542"/>
      <c r="Z22" s="542" t="str">
        <f t="shared" si="0"/>
        <v xml:space="preserve">Наименование системы теплоснабжения </v>
      </c>
      <c r="AA22" s="542"/>
      <c r="AB22" s="542"/>
      <c r="AC22" s="542"/>
      <c r="AI22" s="538"/>
      <c r="AJ22" s="538"/>
    </row>
    <row r="23" spans="1:36" ht="22.8">
      <c r="A23" s="895"/>
      <c r="B23" s="895"/>
      <c r="C23" s="895"/>
      <c r="D23" s="895">
        <v>1</v>
      </c>
      <c r="E23" s="676"/>
      <c r="F23" s="676"/>
      <c r="G23" s="676"/>
      <c r="H23" s="676"/>
      <c r="I23" s="659"/>
      <c r="J23" s="652"/>
      <c r="K23" s="655"/>
      <c r="L23" s="545" t="str">
        <f>mergeValue(A23) &amp;"."&amp; mergeValue(B23)&amp;"."&amp; mergeValue(C23)&amp;"."&amp; mergeValue(D23)</f>
        <v>1.1.1.1</v>
      </c>
      <c r="M23" s="515" t="s">
        <v>22</v>
      </c>
      <c r="N23" s="564"/>
      <c r="O23" s="896"/>
      <c r="P23" s="896"/>
      <c r="Q23" s="896"/>
      <c r="R23" s="896"/>
      <c r="S23" s="896"/>
      <c r="T23" s="896"/>
      <c r="U23" s="896"/>
      <c r="V23" s="896"/>
      <c r="W23" s="412" t="s">
        <v>635</v>
      </c>
      <c r="Y23" s="542"/>
      <c r="Z23" s="542" t="str">
        <f t="shared" si="0"/>
        <v xml:space="preserve">Источник тепловой энергии  </v>
      </c>
      <c r="AA23" s="542"/>
      <c r="AB23" s="542"/>
      <c r="AC23" s="542"/>
      <c r="AI23" s="538"/>
      <c r="AJ23" s="538"/>
    </row>
    <row r="24" spans="1:36" ht="114">
      <c r="A24" s="895"/>
      <c r="B24" s="895"/>
      <c r="C24" s="895"/>
      <c r="D24" s="895"/>
      <c r="E24" s="895">
        <v>1</v>
      </c>
      <c r="F24" s="676"/>
      <c r="G24" s="676"/>
      <c r="H24" s="674">
        <v>1</v>
      </c>
      <c r="I24" s="895">
        <v>1</v>
      </c>
      <c r="J24" s="676"/>
      <c r="K24" s="678"/>
      <c r="L24" s="545" t="str">
        <f>mergeValue(A24) &amp;"."&amp; mergeValue(B24)&amp;"."&amp; mergeValue(C24)&amp;"."&amp; mergeValue(D24)&amp;"."&amp; mergeValue(E24)</f>
        <v>1.1.1.1.1</v>
      </c>
      <c r="M24" s="517" t="s">
        <v>9</v>
      </c>
      <c r="N24" s="564"/>
      <c r="O24" s="897"/>
      <c r="P24" s="897"/>
      <c r="Q24" s="897"/>
      <c r="R24" s="897"/>
      <c r="S24" s="897"/>
      <c r="T24" s="897"/>
      <c r="U24" s="897"/>
      <c r="V24" s="897"/>
      <c r="W24" s="412" t="s">
        <v>639</v>
      </c>
      <c r="Y24" s="542"/>
      <c r="Z24" s="542" t="str">
        <f t="shared" si="0"/>
        <v>Схема подключения теплопотребляющей установки к коллектору источника тепловой энергии</v>
      </c>
      <c r="AA24" s="542"/>
      <c r="AB24" s="542"/>
      <c r="AC24" s="542"/>
      <c r="AI24" s="538"/>
      <c r="AJ24" s="538"/>
    </row>
    <row r="25" spans="1:36" ht="91.2">
      <c r="A25" s="895"/>
      <c r="B25" s="895"/>
      <c r="C25" s="895"/>
      <c r="D25" s="895"/>
      <c r="E25" s="895"/>
      <c r="F25" s="895">
        <v>1</v>
      </c>
      <c r="G25" s="674"/>
      <c r="H25" s="674"/>
      <c r="I25" s="895"/>
      <c r="J25" s="895">
        <v>1</v>
      </c>
      <c r="K25" s="679"/>
      <c r="L25" s="545" t="str">
        <f>mergeValue(A25) &amp;"."&amp; mergeValue(B25)&amp;"."&amp; mergeValue(C25)&amp;"."&amp; mergeValue(D25)&amp;"."&amp; mergeValue(E25)&amp;"."&amp; mergeValue(F25)</f>
        <v>1.1.1.1.1.1</v>
      </c>
      <c r="M25" s="518" t="s">
        <v>10</v>
      </c>
      <c r="N25" s="564"/>
      <c r="O25" s="898"/>
      <c r="P25" s="899"/>
      <c r="Q25" s="899"/>
      <c r="R25" s="899"/>
      <c r="S25" s="899"/>
      <c r="T25" s="899"/>
      <c r="U25" s="899"/>
      <c r="V25" s="900"/>
      <c r="W25" s="412" t="s">
        <v>637</v>
      </c>
      <c r="Y25" s="542"/>
      <c r="Z25" s="542" t="str">
        <f t="shared" si="0"/>
        <v>Группа потребителей</v>
      </c>
      <c r="AA25" s="542"/>
      <c r="AB25" s="542"/>
      <c r="AC25" s="542"/>
      <c r="AI25" s="538"/>
      <c r="AJ25" s="538"/>
    </row>
    <row r="26" spans="1:36" ht="189" customHeight="1">
      <c r="A26" s="895"/>
      <c r="B26" s="895"/>
      <c r="C26" s="895"/>
      <c r="D26" s="895"/>
      <c r="E26" s="895"/>
      <c r="F26" s="895"/>
      <c r="G26" s="674">
        <v>1</v>
      </c>
      <c r="H26" s="674"/>
      <c r="I26" s="895"/>
      <c r="J26" s="895"/>
      <c r="K26" s="679">
        <v>1</v>
      </c>
      <c r="L26" s="545" t="str">
        <f>mergeValue(A26) &amp;"."&amp; mergeValue(B26)&amp;"."&amp; mergeValue(C26)&amp;"."&amp; mergeValue(D26)&amp;"."&amp; mergeValue(E26)&amp;"."&amp; mergeValue(F26)&amp;"."&amp; mergeValue(G26)</f>
        <v>1.1.1.1.1.1.1</v>
      </c>
      <c r="M26" s="751"/>
      <c r="N26" s="564"/>
      <c r="O26" s="524"/>
      <c r="P26" s="524"/>
      <c r="Q26" s="771"/>
      <c r="R26" s="890"/>
      <c r="S26" s="891" t="s">
        <v>84</v>
      </c>
      <c r="T26" s="890"/>
      <c r="U26" s="891" t="s">
        <v>85</v>
      </c>
      <c r="V26" s="524"/>
      <c r="W26" s="866" t="s">
        <v>656</v>
      </c>
      <c r="X26" s="538" t="str">
        <f>strCheckDate(O27:V27)</f>
        <v/>
      </c>
      <c r="Y26" s="542"/>
      <c r="Z26" s="542" t="str">
        <f t="shared" si="0"/>
        <v/>
      </c>
      <c r="AA26" s="542"/>
      <c r="AB26" s="542"/>
      <c r="AC26" s="542"/>
      <c r="AI26" s="538"/>
      <c r="AJ26" s="538"/>
    </row>
    <row r="27" spans="1:36" ht="11.4" hidden="1">
      <c r="A27" s="895"/>
      <c r="B27" s="895"/>
      <c r="C27" s="895"/>
      <c r="D27" s="895"/>
      <c r="E27" s="895"/>
      <c r="F27" s="895"/>
      <c r="G27" s="674"/>
      <c r="H27" s="674"/>
      <c r="I27" s="895"/>
      <c r="J27" s="895"/>
      <c r="K27" s="679"/>
      <c r="L27" s="293"/>
      <c r="M27" s="564"/>
      <c r="N27" s="564"/>
      <c r="O27" s="524"/>
      <c r="P27" s="524"/>
      <c r="Q27" s="537" t="str">
        <f>R26 &amp; "-" &amp; T26</f>
        <v>-</v>
      </c>
      <c r="R27" s="890"/>
      <c r="S27" s="891"/>
      <c r="T27" s="890"/>
      <c r="U27" s="891"/>
      <c r="V27" s="524"/>
      <c r="W27" s="867"/>
      <c r="Y27" s="542"/>
      <c r="Z27" s="542" t="str">
        <f t="shared" si="0"/>
        <v/>
      </c>
      <c r="AA27" s="542"/>
      <c r="AB27" s="542"/>
      <c r="AC27" s="542"/>
      <c r="AI27" s="538"/>
      <c r="AJ27" s="538"/>
    </row>
    <row r="28" spans="1:36" ht="15" customHeight="1">
      <c r="A28" s="895"/>
      <c r="B28" s="895"/>
      <c r="C28" s="895"/>
      <c r="D28" s="895"/>
      <c r="E28" s="895"/>
      <c r="F28" s="895"/>
      <c r="G28" s="676"/>
      <c r="H28" s="674"/>
      <c r="I28" s="895"/>
      <c r="J28" s="895"/>
      <c r="K28" s="678"/>
      <c r="L28" s="511"/>
      <c r="M28" s="520" t="s">
        <v>25</v>
      </c>
      <c r="N28" s="162"/>
      <c r="O28" s="162"/>
      <c r="P28" s="162"/>
      <c r="Q28" s="162"/>
      <c r="R28" s="162"/>
      <c r="S28" s="162"/>
      <c r="T28" s="162"/>
      <c r="U28" s="162"/>
      <c r="V28" s="522"/>
      <c r="W28" s="868"/>
      <c r="Y28" s="542"/>
      <c r="Z28" s="542" t="str">
        <f t="shared" si="0"/>
        <v>Добавить вид теплоносителя (параметры теплоносителя)</v>
      </c>
      <c r="AA28" s="542"/>
      <c r="AB28" s="542"/>
      <c r="AC28" s="542"/>
      <c r="AI28" s="538"/>
      <c r="AJ28" s="538"/>
    </row>
    <row r="29" spans="1:36" ht="15" customHeight="1">
      <c r="A29" s="895"/>
      <c r="B29" s="895"/>
      <c r="C29" s="895"/>
      <c r="D29" s="895"/>
      <c r="E29" s="895"/>
      <c r="F29" s="676"/>
      <c r="G29" s="676"/>
      <c r="H29" s="674"/>
      <c r="I29" s="895"/>
      <c r="J29" s="676"/>
      <c r="K29" s="678"/>
      <c r="L29" s="511"/>
      <c r="M29" s="519" t="s">
        <v>11</v>
      </c>
      <c r="N29" s="162"/>
      <c r="O29" s="162"/>
      <c r="P29" s="162"/>
      <c r="Q29" s="162"/>
      <c r="R29" s="162"/>
      <c r="S29" s="162"/>
      <c r="T29" s="162"/>
      <c r="U29" s="525"/>
      <c r="V29" s="162"/>
      <c r="W29" s="582"/>
      <c r="Y29" s="542"/>
      <c r="Z29" s="542" t="str">
        <f t="shared" si="0"/>
        <v>Добавить группу потребителей</v>
      </c>
      <c r="AA29" s="542"/>
      <c r="AB29" s="542"/>
      <c r="AC29" s="542"/>
      <c r="AI29" s="538"/>
      <c r="AJ29" s="538"/>
    </row>
    <row r="30" spans="1:36" ht="15" customHeight="1">
      <c r="A30" s="895"/>
      <c r="B30" s="895"/>
      <c r="C30" s="895"/>
      <c r="D30" s="895"/>
      <c r="E30" s="677"/>
      <c r="F30" s="676"/>
      <c r="G30" s="676"/>
      <c r="H30" s="676"/>
      <c r="I30" s="654"/>
      <c r="J30" s="85"/>
      <c r="K30" s="660"/>
      <c r="L30" s="511"/>
      <c r="M30" s="516" t="s">
        <v>12</v>
      </c>
      <c r="N30" s="162"/>
      <c r="O30" s="162"/>
      <c r="P30" s="162"/>
      <c r="Q30" s="162"/>
      <c r="R30" s="162"/>
      <c r="S30" s="162"/>
      <c r="T30" s="162"/>
      <c r="U30" s="525"/>
      <c r="V30" s="162"/>
      <c r="W30" s="582"/>
      <c r="Y30" s="542"/>
      <c r="Z30" s="542" t="str">
        <f t="shared" si="0"/>
        <v>Добавить схему подключения</v>
      </c>
      <c r="AA30" s="542"/>
      <c r="AB30" s="542"/>
      <c r="AC30" s="542"/>
      <c r="AI30" s="538"/>
      <c r="AJ30" s="538"/>
    </row>
    <row r="31" spans="1:36" ht="15" customHeight="1">
      <c r="A31" s="895"/>
      <c r="B31" s="895"/>
      <c r="C31" s="895"/>
      <c r="D31" s="677"/>
      <c r="E31" s="677"/>
      <c r="F31" s="676"/>
      <c r="G31" s="676"/>
      <c r="H31" s="676"/>
      <c r="I31" s="654"/>
      <c r="J31" s="85"/>
      <c r="K31" s="660"/>
      <c r="L31" s="511"/>
      <c r="M31" s="150" t="s">
        <v>17</v>
      </c>
      <c r="N31" s="162"/>
      <c r="O31" s="162"/>
      <c r="P31" s="162"/>
      <c r="Q31" s="162"/>
      <c r="R31" s="162"/>
      <c r="S31" s="162"/>
      <c r="T31" s="162"/>
      <c r="U31" s="525"/>
      <c r="V31" s="162"/>
      <c r="W31" s="582"/>
      <c r="Y31" s="542"/>
      <c r="Z31" s="542" t="str">
        <f t="shared" si="0"/>
        <v>Добавить источник тепловой энергии</v>
      </c>
      <c r="AA31" s="542"/>
      <c r="AB31" s="542"/>
      <c r="AC31" s="542"/>
      <c r="AI31" s="538"/>
      <c r="AJ31" s="538"/>
    </row>
    <row r="32" spans="1:36" ht="15" customHeight="1">
      <c r="A32" s="895"/>
      <c r="B32" s="895"/>
      <c r="C32" s="677"/>
      <c r="D32" s="677"/>
      <c r="E32" s="677"/>
      <c r="F32" s="677"/>
      <c r="G32" s="680"/>
      <c r="H32" s="654"/>
      <c r="I32" s="664"/>
      <c r="J32" s="85"/>
      <c r="K32" s="665"/>
      <c r="L32" s="511"/>
      <c r="M32" s="149" t="s">
        <v>18</v>
      </c>
      <c r="N32" s="162"/>
      <c r="O32" s="162"/>
      <c r="P32" s="162"/>
      <c r="Q32" s="162"/>
      <c r="R32" s="162"/>
      <c r="S32" s="162"/>
      <c r="T32" s="162"/>
      <c r="U32" s="525"/>
      <c r="V32" s="162"/>
      <c r="W32" s="582"/>
      <c r="Y32" s="542"/>
      <c r="Z32" s="542" t="str">
        <f t="shared" si="0"/>
        <v>Добавить наименование системы теплоснабжения</v>
      </c>
      <c r="AA32" s="542"/>
      <c r="AB32" s="542"/>
      <c r="AC32" s="542"/>
      <c r="AI32" s="538"/>
      <c r="AJ32" s="538"/>
    </row>
    <row r="33" spans="1:36" ht="15" customHeight="1">
      <c r="A33" s="895"/>
      <c r="B33" s="677"/>
      <c r="C33" s="677"/>
      <c r="D33" s="677"/>
      <c r="E33" s="677"/>
      <c r="F33" s="677"/>
      <c r="G33" s="680"/>
      <c r="H33" s="654"/>
      <c r="I33" s="654"/>
      <c r="J33" s="85"/>
      <c r="K33" s="660"/>
      <c r="L33" s="511"/>
      <c r="M33" s="155" t="s">
        <v>19</v>
      </c>
      <c r="N33" s="162"/>
      <c r="O33" s="162"/>
      <c r="P33" s="162"/>
      <c r="Q33" s="162"/>
      <c r="R33" s="162"/>
      <c r="S33" s="162"/>
      <c r="T33" s="162"/>
      <c r="U33" s="525"/>
      <c r="V33" s="162"/>
      <c r="W33" s="582"/>
      <c r="Y33" s="542"/>
      <c r="Z33" s="542" t="str">
        <f t="shared" si="0"/>
        <v>Добавить территорию действия тарифа</v>
      </c>
      <c r="AA33" s="542"/>
      <c r="AB33" s="542"/>
      <c r="AC33" s="542"/>
      <c r="AI33" s="538"/>
      <c r="AJ33" s="538"/>
    </row>
    <row r="34" spans="1:36" customFormat="1" ht="15" customHeight="1">
      <c r="L34" s="481"/>
      <c r="M34" s="165" t="s">
        <v>309</v>
      </c>
      <c r="N34" s="162"/>
      <c r="O34" s="162"/>
      <c r="P34" s="162"/>
      <c r="Q34" s="162"/>
      <c r="R34" s="162"/>
      <c r="S34" s="162"/>
      <c r="T34" s="162"/>
      <c r="U34" s="525"/>
      <c r="V34" s="162"/>
      <c r="W34" s="582"/>
      <c r="X34" s="540"/>
      <c r="Y34" s="540"/>
      <c r="Z34" s="540"/>
      <c r="AA34" s="540"/>
      <c r="AB34" s="540"/>
      <c r="AC34" s="540"/>
      <c r="AD34" s="540"/>
      <c r="AE34" s="540"/>
      <c r="AF34" s="540"/>
      <c r="AG34" s="540"/>
      <c r="AH34" s="540"/>
    </row>
    <row r="35" spans="1:36" ht="11.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</row>
    <row r="36" spans="1:36" ht="105.75" customHeight="1">
      <c r="L36" s="1">
        <v>1</v>
      </c>
      <c r="M36" s="859" t="s">
        <v>633</v>
      </c>
      <c r="N36" s="859"/>
      <c r="O36" s="859"/>
      <c r="P36" s="859"/>
      <c r="Q36" s="859"/>
      <c r="R36" s="859"/>
      <c r="S36" s="859"/>
      <c r="T36" s="859"/>
      <c r="U36" s="859"/>
      <c r="V36" s="859"/>
      <c r="W36" s="859"/>
    </row>
  </sheetData>
  <sheetProtection password="FA9C" sheet="1" objects="1" scenarios="1" formatColumns="0" formatRows="0"/>
  <dataConsolidate/>
  <mergeCells count="40">
    <mergeCell ref="E24:E29"/>
    <mergeCell ref="O24:V24"/>
    <mergeCell ref="F25:F28"/>
    <mergeCell ref="O25:V25"/>
    <mergeCell ref="R26:R27"/>
    <mergeCell ref="I24:I29"/>
    <mergeCell ref="J25:J28"/>
    <mergeCell ref="A20:A33"/>
    <mergeCell ref="O20:V20"/>
    <mergeCell ref="B21:B32"/>
    <mergeCell ref="O21:V21"/>
    <mergeCell ref="C22:C31"/>
    <mergeCell ref="U26:U27"/>
    <mergeCell ref="O22:V22"/>
    <mergeCell ref="D23:D30"/>
    <mergeCell ref="S26:S27"/>
    <mergeCell ref="T26:T27"/>
    <mergeCell ref="L5:T5"/>
    <mergeCell ref="O11:T11"/>
    <mergeCell ref="O12:T12"/>
    <mergeCell ref="L13:M13"/>
    <mergeCell ref="O14:U14"/>
    <mergeCell ref="O7:P7"/>
    <mergeCell ref="O23:V23"/>
    <mergeCell ref="O17:O18"/>
    <mergeCell ref="P17:Q17"/>
    <mergeCell ref="W15:W18"/>
    <mergeCell ref="S18:T18"/>
    <mergeCell ref="V16:V18"/>
    <mergeCell ref="R17:T17"/>
    <mergeCell ref="W26:W28"/>
    <mergeCell ref="O9:T9"/>
    <mergeCell ref="O10:T10"/>
    <mergeCell ref="M36:W36"/>
    <mergeCell ref="S19:T19"/>
    <mergeCell ref="L15:V15"/>
    <mergeCell ref="L16:L18"/>
    <mergeCell ref="M16:M18"/>
    <mergeCell ref="O16:T16"/>
    <mergeCell ref="U16:U18"/>
  </mergeCells>
  <dataValidations count="4">
    <dataValidation type="list" allowBlank="1" showInputMessage="1" showErrorMessage="1" errorTitle="Ошибка" error="Выберите значение из списка" sqref="O24">
      <formula1>kind_of_scheme_in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T26"/>
    <dataValidation allowBlank="1" promptTitle="checkPeriodRange" sqref="Q27"/>
    <dataValidation type="list" allowBlank="1" showInputMessage="1" showErrorMessage="1" errorTitle="Ошибка" error="Выберите значение из списка" prompt="Выберите значение из списка" sqref="O25">
      <formula1>kind_of_cons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3_i">
    <tabColor indexed="22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633" hidden="1" customWidth="1"/>
    <col min="2" max="4" width="3.75" style="634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634"/>
    <col min="12" max="12" width="11.125" style="634" customWidth="1"/>
    <col min="13" max="20" width="10.625" style="634"/>
    <col min="21" max="16384" width="10.625" style="36"/>
  </cols>
  <sheetData>
    <row r="1" spans="1:20" ht="3" customHeight="1">
      <c r="A1" s="633" t="s">
        <v>50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614"/>
      <c r="B4" s="614"/>
      <c r="C4" s="614"/>
      <c r="D4" s="614"/>
      <c r="F4" s="813" t="s">
        <v>454</v>
      </c>
      <c r="G4" s="813"/>
      <c r="H4" s="813"/>
      <c r="I4" s="863" t="s">
        <v>455</v>
      </c>
      <c r="J4" s="614"/>
      <c r="K4" s="614"/>
      <c r="L4" s="614"/>
      <c r="M4" s="614"/>
      <c r="N4" s="614"/>
      <c r="O4" s="614"/>
      <c r="P4" s="614"/>
      <c r="Q4" s="614"/>
      <c r="R4" s="614"/>
      <c r="S4" s="614"/>
      <c r="T4" s="614"/>
    </row>
    <row r="5" spans="1:20" s="190" customFormat="1" ht="11.25" customHeight="1">
      <c r="A5" s="614"/>
      <c r="B5" s="614"/>
      <c r="C5" s="614"/>
      <c r="D5" s="614"/>
      <c r="F5" s="319" t="s">
        <v>92</v>
      </c>
      <c r="G5" s="336" t="s">
        <v>457</v>
      </c>
      <c r="H5" s="318" t="s">
        <v>442</v>
      </c>
      <c r="I5" s="863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</row>
    <row r="6" spans="1:20" s="190" customFormat="1" ht="12" customHeight="1">
      <c r="A6" s="614"/>
      <c r="B6" s="614"/>
      <c r="C6" s="614"/>
      <c r="D6" s="614"/>
      <c r="F6" s="635" t="s">
        <v>93</v>
      </c>
      <c r="G6" s="636">
        <v>2</v>
      </c>
      <c r="H6" s="637">
        <v>3</v>
      </c>
      <c r="I6" s="553">
        <v>4</v>
      </c>
      <c r="J6" s="614">
        <v>4</v>
      </c>
      <c r="K6" s="614"/>
      <c r="L6" s="614"/>
      <c r="M6" s="614"/>
      <c r="N6" s="614"/>
      <c r="O6" s="614"/>
      <c r="P6" s="614"/>
      <c r="Q6" s="614"/>
      <c r="R6" s="614"/>
      <c r="S6" s="614"/>
      <c r="T6" s="614"/>
    </row>
    <row r="7" spans="1:20" s="190" customFormat="1" ht="18.600000000000001">
      <c r="A7" s="614"/>
      <c r="B7" s="614"/>
      <c r="C7" s="614"/>
      <c r="D7" s="614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614"/>
      <c r="L7" s="614"/>
      <c r="M7" s="614"/>
      <c r="N7" s="614"/>
      <c r="O7" s="614"/>
      <c r="P7" s="614"/>
      <c r="Q7" s="614"/>
      <c r="R7" s="614"/>
      <c r="S7" s="614"/>
      <c r="T7" s="614"/>
    </row>
    <row r="8" spans="1:20" s="190" customFormat="1" ht="45.6">
      <c r="A8" s="864">
        <v>1</v>
      </c>
      <c r="B8" s="614"/>
      <c r="C8" s="614"/>
      <c r="D8" s="614"/>
      <c r="F8" s="334" t="str">
        <f>"2." &amp;mergeValue(A8)</f>
        <v>2.1</v>
      </c>
      <c r="G8" s="416" t="s">
        <v>494</v>
      </c>
      <c r="H8" s="317"/>
      <c r="I8" s="196" t="s">
        <v>591</v>
      </c>
      <c r="J8" s="557"/>
      <c r="K8" s="614"/>
      <c r="L8" s="614"/>
      <c r="M8" s="614"/>
      <c r="N8" s="614"/>
      <c r="O8" s="614"/>
      <c r="P8" s="614"/>
      <c r="Q8" s="614"/>
      <c r="R8" s="614"/>
      <c r="S8" s="614"/>
      <c r="T8" s="614"/>
    </row>
    <row r="9" spans="1:20" s="190" customFormat="1" ht="22.8">
      <c r="A9" s="864"/>
      <c r="B9" s="614"/>
      <c r="C9" s="614"/>
      <c r="D9" s="614"/>
      <c r="F9" s="334" t="str">
        <f>"3." &amp;mergeValue(A9)</f>
        <v>3.1</v>
      </c>
      <c r="G9" s="416" t="s">
        <v>495</v>
      </c>
      <c r="H9" s="317"/>
      <c r="I9" s="196" t="s">
        <v>589</v>
      </c>
      <c r="J9" s="557"/>
      <c r="K9" s="614"/>
      <c r="L9" s="614"/>
      <c r="M9" s="614"/>
      <c r="N9" s="614"/>
      <c r="O9" s="614"/>
      <c r="P9" s="614"/>
      <c r="Q9" s="614"/>
      <c r="R9" s="614"/>
      <c r="S9" s="614"/>
      <c r="T9" s="614"/>
    </row>
    <row r="10" spans="1:20" s="190" customFormat="1" ht="22.8">
      <c r="A10" s="864"/>
      <c r="B10" s="614"/>
      <c r="C10" s="614"/>
      <c r="D10" s="614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614"/>
      <c r="L10" s="614"/>
      <c r="M10" s="614"/>
      <c r="N10" s="614"/>
      <c r="O10" s="614"/>
      <c r="P10" s="614"/>
      <c r="Q10" s="614"/>
      <c r="R10" s="614"/>
      <c r="S10" s="614"/>
      <c r="T10" s="614"/>
    </row>
    <row r="11" spans="1:20" s="190" customFormat="1" ht="18.600000000000001">
      <c r="A11" s="864"/>
      <c r="B11" s="864">
        <v>1</v>
      </c>
      <c r="C11" s="616"/>
      <c r="D11" s="616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614"/>
      <c r="L11" s="614"/>
      <c r="M11" s="614"/>
      <c r="N11" s="614"/>
      <c r="O11" s="614"/>
      <c r="P11" s="614"/>
      <c r="Q11" s="614"/>
      <c r="R11" s="614"/>
      <c r="S11" s="614"/>
      <c r="T11" s="614"/>
    </row>
    <row r="12" spans="1:20" s="190" customFormat="1" ht="22.8">
      <c r="A12" s="864"/>
      <c r="B12" s="864"/>
      <c r="C12" s="864">
        <v>1</v>
      </c>
      <c r="D12" s="616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557"/>
      <c r="K12" s="614"/>
      <c r="L12" s="614"/>
      <c r="M12" s="614"/>
      <c r="N12" s="614"/>
      <c r="O12" s="614"/>
      <c r="P12" s="614"/>
      <c r="Q12" s="614"/>
      <c r="R12" s="614"/>
      <c r="S12" s="614"/>
      <c r="T12" s="614"/>
    </row>
    <row r="13" spans="1:20" s="190" customFormat="1" ht="39" customHeight="1">
      <c r="A13" s="864"/>
      <c r="B13" s="864"/>
      <c r="C13" s="864"/>
      <c r="D13" s="616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557"/>
      <c r="K13" s="614"/>
      <c r="L13" s="614"/>
      <c r="M13" s="614"/>
      <c r="N13" s="614"/>
      <c r="O13" s="614"/>
      <c r="P13" s="614"/>
      <c r="Q13" s="614"/>
      <c r="R13" s="614"/>
      <c r="S13" s="614"/>
      <c r="T13" s="614"/>
    </row>
    <row r="14" spans="1:20" s="190" customFormat="1" ht="18.600000000000001">
      <c r="A14" s="864"/>
      <c r="B14" s="864"/>
      <c r="C14" s="864"/>
      <c r="D14" s="616"/>
      <c r="F14" s="337"/>
      <c r="G14" s="150" t="s">
        <v>4</v>
      </c>
      <c r="H14" s="342"/>
      <c r="I14" s="865"/>
      <c r="J14" s="557"/>
      <c r="K14" s="614"/>
      <c r="L14" s="614"/>
      <c r="M14" s="614"/>
      <c r="N14" s="614"/>
      <c r="O14" s="614"/>
      <c r="P14" s="614"/>
      <c r="Q14" s="614"/>
      <c r="R14" s="614"/>
      <c r="S14" s="614"/>
      <c r="T14" s="614"/>
    </row>
    <row r="15" spans="1:20" s="190" customFormat="1" ht="18.600000000000001">
      <c r="A15" s="864"/>
      <c r="B15" s="864"/>
      <c r="C15" s="616"/>
      <c r="D15" s="616"/>
      <c r="F15" s="420"/>
      <c r="G15" s="195" t="s">
        <v>403</v>
      </c>
      <c r="H15" s="421"/>
      <c r="I15" s="422"/>
      <c r="J15" s="557"/>
      <c r="K15" s="614"/>
      <c r="L15" s="614"/>
      <c r="M15" s="614"/>
      <c r="N15" s="614"/>
      <c r="O15" s="614"/>
      <c r="P15" s="614"/>
      <c r="Q15" s="614"/>
      <c r="R15" s="614"/>
      <c r="S15" s="614"/>
      <c r="T15" s="614"/>
    </row>
    <row r="16" spans="1:20" s="190" customFormat="1" ht="18.600000000000001">
      <c r="A16" s="864"/>
      <c r="B16" s="614"/>
      <c r="C16" s="614"/>
      <c r="D16" s="614"/>
      <c r="F16" s="337"/>
      <c r="G16" s="155" t="s">
        <v>506</v>
      </c>
      <c r="H16" s="338"/>
      <c r="I16" s="339"/>
      <c r="J16" s="557"/>
      <c r="K16" s="614"/>
      <c r="L16" s="614"/>
      <c r="M16" s="614"/>
      <c r="N16" s="614"/>
      <c r="O16" s="614"/>
      <c r="P16" s="614"/>
      <c r="Q16" s="614"/>
      <c r="R16" s="614"/>
      <c r="S16" s="614"/>
      <c r="T16" s="614"/>
    </row>
    <row r="17" spans="1:20" s="190" customFormat="1" ht="18.600000000000001">
      <c r="A17" s="614"/>
      <c r="B17" s="614"/>
      <c r="C17" s="614"/>
      <c r="D17" s="614"/>
      <c r="F17" s="337"/>
      <c r="G17" s="165" t="s">
        <v>505</v>
      </c>
      <c r="H17" s="338"/>
      <c r="I17" s="339"/>
      <c r="J17" s="557"/>
      <c r="K17" s="614"/>
      <c r="L17" s="614"/>
      <c r="M17" s="614"/>
      <c r="N17" s="614"/>
      <c r="O17" s="614"/>
      <c r="P17" s="614"/>
      <c r="Q17" s="614"/>
      <c r="R17" s="614"/>
      <c r="S17" s="614"/>
      <c r="T17" s="614"/>
    </row>
    <row r="18" spans="1:20" s="326" customFormat="1" ht="3" customHeight="1">
      <c r="A18" s="615"/>
      <c r="B18" s="615"/>
      <c r="C18" s="615"/>
      <c r="D18" s="615"/>
      <c r="F18" s="344"/>
      <c r="G18" s="345"/>
      <c r="H18" s="346"/>
      <c r="I18" s="347"/>
      <c r="J18" s="615"/>
      <c r="K18" s="615"/>
      <c r="L18" s="615"/>
      <c r="M18" s="615"/>
      <c r="N18" s="615"/>
      <c r="O18" s="615"/>
      <c r="P18" s="615"/>
      <c r="Q18" s="615"/>
      <c r="R18" s="615"/>
      <c r="S18" s="615"/>
      <c r="T18" s="615"/>
    </row>
    <row r="19" spans="1:20" s="326" customFormat="1" ht="15" customHeight="1">
      <c r="A19" s="615"/>
      <c r="B19" s="615"/>
      <c r="C19" s="615"/>
      <c r="D19" s="615"/>
      <c r="F19" s="325"/>
      <c r="G19" s="859" t="s">
        <v>594</v>
      </c>
      <c r="H19" s="859"/>
      <c r="I19" s="226"/>
      <c r="J19" s="615"/>
      <c r="K19" s="615"/>
      <c r="L19" s="615"/>
      <c r="M19" s="615"/>
      <c r="N19" s="615"/>
      <c r="O19" s="615"/>
      <c r="P19" s="615"/>
      <c r="Q19" s="615"/>
      <c r="R19" s="615"/>
      <c r="S19" s="615"/>
      <c r="T19" s="61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B11:B15"/>
    <mergeCell ref="C12:C14"/>
    <mergeCell ref="I13:I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3_i">
    <tabColor rgb="FFEAEBEE"/>
  </sheetPr>
  <dimension ref="A1:AJ36"/>
  <sheetViews>
    <sheetView showGridLines="0" topLeftCell="I4" zoomScaleNormal="100" workbookViewId="0"/>
  </sheetViews>
  <sheetFormatPr defaultColWidth="10.625" defaultRowHeight="13.8"/>
  <cols>
    <col min="1" max="6" width="10.625" style="634" hidden="1" customWidth="1"/>
    <col min="7" max="8" width="9.125" style="633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17" width="23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25" width="10.625" style="634"/>
    <col min="26" max="26" width="11.125" style="634" customWidth="1"/>
    <col min="27" max="34" width="10.625" style="634"/>
    <col min="35" max="16384" width="10.625" style="36"/>
  </cols>
  <sheetData>
    <row r="1" spans="1:34" hidden="1">
      <c r="Q1" s="536"/>
      <c r="R1" s="536"/>
    </row>
    <row r="2" spans="1:34" hidden="1">
      <c r="U2" s="536"/>
    </row>
    <row r="3" spans="1:34" hidden="1"/>
    <row r="4" spans="1:34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100"/>
    </row>
    <row r="5" spans="1:34" ht="22.5" customHeight="1">
      <c r="J5" s="86"/>
      <c r="K5" s="86"/>
      <c r="L5" s="892" t="s">
        <v>632</v>
      </c>
      <c r="M5" s="892"/>
      <c r="N5" s="892"/>
      <c r="O5" s="892"/>
      <c r="P5" s="892"/>
      <c r="Q5" s="892"/>
      <c r="R5" s="892"/>
      <c r="S5" s="892"/>
      <c r="T5" s="892"/>
      <c r="U5" s="581"/>
    </row>
    <row r="6" spans="1:34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83"/>
      <c r="V6" s="100"/>
    </row>
    <row r="7" spans="1:34" ht="34.200000000000003">
      <c r="J7" s="86"/>
      <c r="K7" s="86"/>
      <c r="L7" s="37"/>
      <c r="M7" s="558" t="s">
        <v>746</v>
      </c>
      <c r="N7" s="37"/>
      <c r="O7" s="902"/>
      <c r="P7" s="903"/>
      <c r="Q7" s="903"/>
      <c r="R7" s="903"/>
      <c r="S7" s="903"/>
      <c r="T7" s="904"/>
      <c r="U7" s="487"/>
      <c r="V7" s="100"/>
    </row>
    <row r="8" spans="1:34" s="640" customFormat="1" ht="4.2">
      <c r="A8" s="634"/>
      <c r="B8" s="634"/>
      <c r="C8" s="634"/>
      <c r="D8" s="634"/>
      <c r="E8" s="634"/>
      <c r="F8" s="634"/>
      <c r="G8" s="633"/>
      <c r="H8" s="633"/>
      <c r="I8" s="628"/>
      <c r="J8" s="629"/>
      <c r="K8" s="629"/>
      <c r="L8" s="630"/>
      <c r="M8" s="630"/>
      <c r="N8" s="630"/>
      <c r="O8" s="642"/>
      <c r="P8" s="642"/>
      <c r="Q8" s="642"/>
      <c r="R8" s="642"/>
      <c r="S8" s="642"/>
      <c r="T8" s="642"/>
      <c r="U8" s="643"/>
      <c r="V8" s="644"/>
      <c r="X8" s="634"/>
      <c r="Y8" s="634"/>
      <c r="Z8" s="634"/>
      <c r="AA8" s="634"/>
      <c r="AB8" s="634"/>
      <c r="AC8" s="634"/>
      <c r="AD8" s="634"/>
      <c r="AE8" s="634"/>
      <c r="AF8" s="634"/>
      <c r="AG8" s="634"/>
      <c r="AH8" s="634"/>
    </row>
    <row r="9" spans="1:34" s="190" customFormat="1" ht="22.8">
      <c r="A9" s="614"/>
      <c r="B9" s="614"/>
      <c r="C9" s="614"/>
      <c r="D9" s="614"/>
      <c r="E9" s="614"/>
      <c r="F9" s="614"/>
      <c r="G9" s="614"/>
      <c r="H9" s="614"/>
      <c r="L9" s="488"/>
      <c r="M9" s="558" t="s">
        <v>502</v>
      </c>
      <c r="N9" s="583"/>
      <c r="O9" s="869" t="str">
        <f>IF(NameOrPr_ch="",IF(NameOrPr="","",NameOrPr),NameOrPr_ch)</f>
        <v>Комитет по тарифам и ценам Курской области</v>
      </c>
      <c r="P9" s="869"/>
      <c r="Q9" s="869"/>
      <c r="R9" s="869"/>
      <c r="S9" s="869"/>
      <c r="T9" s="869"/>
      <c r="U9" s="487"/>
      <c r="V9" s="487"/>
      <c r="W9" s="508"/>
      <c r="X9" s="614"/>
      <c r="Y9" s="614"/>
      <c r="Z9" s="614"/>
      <c r="AA9" s="614"/>
      <c r="AB9" s="614"/>
      <c r="AC9" s="614"/>
      <c r="AD9" s="614"/>
      <c r="AE9" s="614"/>
      <c r="AF9" s="614"/>
      <c r="AG9" s="614"/>
      <c r="AH9" s="614"/>
    </row>
    <row r="10" spans="1:34" s="190" customFormat="1" ht="18.600000000000001">
      <c r="A10" s="614"/>
      <c r="B10" s="614"/>
      <c r="C10" s="614"/>
      <c r="D10" s="614"/>
      <c r="E10" s="614"/>
      <c r="F10" s="614"/>
      <c r="G10" s="614"/>
      <c r="H10" s="614"/>
      <c r="L10" s="488"/>
      <c r="M10" s="558" t="s">
        <v>597</v>
      </c>
      <c r="N10" s="583"/>
      <c r="O10" s="869" t="str">
        <f>IF(datePr_ch="",IF(datePr="","",datePr),datePr_ch)</f>
        <v>02.11.2021</v>
      </c>
      <c r="P10" s="869"/>
      <c r="Q10" s="869"/>
      <c r="R10" s="869"/>
      <c r="S10" s="869"/>
      <c r="T10" s="869"/>
      <c r="U10" s="487"/>
      <c r="V10" s="487"/>
      <c r="W10" s="508"/>
      <c r="X10" s="614"/>
      <c r="Y10" s="614"/>
      <c r="Z10" s="614"/>
      <c r="AA10" s="614"/>
      <c r="AB10" s="614"/>
      <c r="AC10" s="614"/>
      <c r="AD10" s="614"/>
      <c r="AE10" s="614"/>
      <c r="AF10" s="614"/>
      <c r="AG10" s="614"/>
      <c r="AH10" s="614"/>
    </row>
    <row r="11" spans="1:34" s="190" customFormat="1" ht="18.600000000000001">
      <c r="A11" s="614"/>
      <c r="B11" s="614"/>
      <c r="C11" s="614"/>
      <c r="D11" s="614"/>
      <c r="E11" s="614"/>
      <c r="F11" s="614"/>
      <c r="G11" s="614"/>
      <c r="H11" s="614"/>
      <c r="L11" s="152"/>
      <c r="M11" s="558" t="s">
        <v>596</v>
      </c>
      <c r="N11" s="583"/>
      <c r="O11" s="869" t="str">
        <f>IF(numberPr_ch="",IF(numberPr="","",numberPr),numberPr_ch)</f>
        <v>Постановление №46</v>
      </c>
      <c r="P11" s="869"/>
      <c r="Q11" s="869"/>
      <c r="R11" s="869"/>
      <c r="S11" s="869"/>
      <c r="T11" s="869"/>
      <c r="U11" s="487"/>
      <c r="V11" s="487"/>
      <c r="W11" s="508"/>
      <c r="X11" s="614"/>
      <c r="Y11" s="614"/>
      <c r="Z11" s="614"/>
      <c r="AA11" s="614"/>
      <c r="AB11" s="614"/>
      <c r="AC11" s="614"/>
      <c r="AD11" s="614"/>
      <c r="AE11" s="614"/>
      <c r="AF11" s="614"/>
      <c r="AG11" s="614"/>
      <c r="AH11" s="614"/>
    </row>
    <row r="12" spans="1:34" s="190" customFormat="1" ht="22.8">
      <c r="A12" s="614"/>
      <c r="B12" s="614"/>
      <c r="C12" s="614"/>
      <c r="D12" s="614"/>
      <c r="E12" s="614"/>
      <c r="F12" s="614"/>
      <c r="G12" s="614"/>
      <c r="H12" s="614"/>
      <c r="L12" s="152"/>
      <c r="M12" s="558" t="s">
        <v>501</v>
      </c>
      <c r="N12" s="583"/>
      <c r="O12" s="869" t="str">
        <f>IF(IstPub_ch="",IF(IstPub="","",IstPub),IstPub_ch)</f>
        <v>Газета "Курская правда" №134(26808) от 09.11.2021</v>
      </c>
      <c r="P12" s="869"/>
      <c r="Q12" s="869"/>
      <c r="R12" s="869"/>
      <c r="S12" s="869"/>
      <c r="T12" s="869"/>
      <c r="U12" s="487"/>
      <c r="V12" s="487"/>
      <c r="W12" s="508"/>
      <c r="X12" s="614"/>
      <c r="Y12" s="614"/>
      <c r="Z12" s="614"/>
      <c r="AA12" s="614"/>
      <c r="AB12" s="614"/>
      <c r="AC12" s="614"/>
      <c r="AD12" s="614"/>
      <c r="AE12" s="614"/>
      <c r="AF12" s="614"/>
      <c r="AG12" s="614"/>
      <c r="AH12" s="614"/>
    </row>
    <row r="13" spans="1:34" s="190" customFormat="1" ht="11.4">
      <c r="A13" s="614"/>
      <c r="B13" s="614"/>
      <c r="C13" s="614"/>
      <c r="D13" s="614"/>
      <c r="E13" s="614"/>
      <c r="F13" s="614"/>
      <c r="G13" s="614"/>
      <c r="H13" s="614"/>
      <c r="L13" s="893"/>
      <c r="M13" s="893"/>
      <c r="N13" s="478"/>
      <c r="O13" s="487"/>
      <c r="P13" s="487"/>
      <c r="Q13" s="487"/>
      <c r="R13" s="487"/>
      <c r="S13" s="487"/>
      <c r="T13" s="487"/>
      <c r="U13" s="613" t="s">
        <v>373</v>
      </c>
      <c r="X13" s="614"/>
      <c r="Y13" s="614"/>
      <c r="Z13" s="614"/>
      <c r="AA13" s="614"/>
      <c r="AB13" s="614"/>
      <c r="AC13" s="614"/>
      <c r="AD13" s="614"/>
      <c r="AE13" s="614"/>
      <c r="AF13" s="614"/>
      <c r="AG13" s="614"/>
      <c r="AH13" s="614"/>
    </row>
    <row r="14" spans="1:34">
      <c r="J14" s="86"/>
      <c r="K14" s="86"/>
      <c r="L14" s="37"/>
      <c r="M14" s="37"/>
      <c r="N14" s="491"/>
      <c r="O14" s="870"/>
      <c r="P14" s="870"/>
      <c r="Q14" s="870"/>
      <c r="R14" s="870"/>
      <c r="S14" s="870"/>
      <c r="T14" s="870"/>
      <c r="U14" s="870"/>
    </row>
    <row r="15" spans="1:34">
      <c r="J15" s="86"/>
      <c r="K15" s="86"/>
      <c r="L15" s="813" t="s">
        <v>454</v>
      </c>
      <c r="M15" s="813"/>
      <c r="N15" s="813"/>
      <c r="O15" s="813"/>
      <c r="P15" s="813"/>
      <c r="Q15" s="813"/>
      <c r="R15" s="813"/>
      <c r="S15" s="813"/>
      <c r="T15" s="813"/>
      <c r="U15" s="813"/>
      <c r="V15" s="813"/>
      <c r="W15" s="813" t="s">
        <v>455</v>
      </c>
    </row>
    <row r="16" spans="1:34" ht="14.25" customHeight="1">
      <c r="J16" s="86"/>
      <c r="K16" s="86"/>
      <c r="L16" s="876" t="s">
        <v>92</v>
      </c>
      <c r="M16" s="876" t="s">
        <v>640</v>
      </c>
      <c r="N16" s="578"/>
      <c r="O16" s="877" t="s">
        <v>642</v>
      </c>
      <c r="P16" s="878"/>
      <c r="Q16" s="878"/>
      <c r="R16" s="878"/>
      <c r="S16" s="878"/>
      <c r="T16" s="879"/>
      <c r="U16" s="887" t="s">
        <v>341</v>
      </c>
      <c r="V16" s="873" t="s">
        <v>275</v>
      </c>
      <c r="W16" s="813"/>
    </row>
    <row r="17" spans="1:36" ht="14.25" customHeight="1">
      <c r="J17" s="86"/>
      <c r="K17" s="86"/>
      <c r="L17" s="876"/>
      <c r="M17" s="876"/>
      <c r="N17" s="579"/>
      <c r="O17" s="882" t="s">
        <v>606</v>
      </c>
      <c r="P17" s="880" t="s">
        <v>271</v>
      </c>
      <c r="Q17" s="881"/>
      <c r="R17" s="884" t="s">
        <v>655</v>
      </c>
      <c r="S17" s="885"/>
      <c r="T17" s="886"/>
      <c r="U17" s="888"/>
      <c r="V17" s="874"/>
      <c r="W17" s="813"/>
    </row>
    <row r="18" spans="1:36" ht="33.75" customHeight="1">
      <c r="J18" s="86"/>
      <c r="K18" s="86"/>
      <c r="L18" s="876"/>
      <c r="M18" s="876"/>
      <c r="N18" s="580"/>
      <c r="O18" s="883"/>
      <c r="P18" s="104" t="s">
        <v>607</v>
      </c>
      <c r="Q18" s="104" t="s">
        <v>6</v>
      </c>
      <c r="R18" s="105" t="s">
        <v>274</v>
      </c>
      <c r="S18" s="871" t="s">
        <v>273</v>
      </c>
      <c r="T18" s="872"/>
      <c r="U18" s="889"/>
      <c r="V18" s="875"/>
      <c r="W18" s="813"/>
    </row>
    <row r="19" spans="1:36">
      <c r="J19" s="86"/>
      <c r="K19" s="527">
        <v>1</v>
      </c>
      <c r="L19" s="565" t="s">
        <v>93</v>
      </c>
      <c r="M19" s="565" t="s">
        <v>49</v>
      </c>
      <c r="N19" s="567" t="str">
        <f ca="1">OFFSET(N19,0,-1)</f>
        <v>2</v>
      </c>
      <c r="O19" s="566">
        <f ca="1">OFFSET(O19,0,-1)+1</f>
        <v>3</v>
      </c>
      <c r="P19" s="566">
        <f ca="1">OFFSET(P19,0,-1)+1</f>
        <v>4</v>
      </c>
      <c r="Q19" s="566">
        <f ca="1">OFFSET(Q19,0,-1)+1</f>
        <v>5</v>
      </c>
      <c r="R19" s="566">
        <f ca="1">OFFSET(R19,0,-1)+1</f>
        <v>6</v>
      </c>
      <c r="S19" s="894">
        <f ca="1">OFFSET(S19,0,-1)+1</f>
        <v>7</v>
      </c>
      <c r="T19" s="894"/>
      <c r="U19" s="566">
        <f ca="1">OFFSET(U19,0,-2)+1</f>
        <v>8</v>
      </c>
      <c r="V19" s="567">
        <f ca="1">OFFSET(V19,0,-1)</f>
        <v>8</v>
      </c>
      <c r="W19" s="566">
        <f ca="1">OFFSET(W19,0,-1)+1</f>
        <v>9</v>
      </c>
    </row>
    <row r="20" spans="1:36" ht="22.8">
      <c r="A20" s="895">
        <v>1</v>
      </c>
      <c r="B20" s="674"/>
      <c r="C20" s="674"/>
      <c r="D20" s="674"/>
      <c r="E20" s="675"/>
      <c r="F20" s="676"/>
      <c r="G20" s="676"/>
      <c r="H20" s="676"/>
      <c r="I20" s="226"/>
      <c r="J20" s="654"/>
      <c r="K20" s="660"/>
      <c r="L20" s="545">
        <f>mergeValue(A20)</f>
        <v>1</v>
      </c>
      <c r="M20" s="563" t="s">
        <v>20</v>
      </c>
      <c r="N20" s="564"/>
      <c r="O20" s="896"/>
      <c r="P20" s="896"/>
      <c r="Q20" s="896"/>
      <c r="R20" s="896"/>
      <c r="S20" s="896"/>
      <c r="T20" s="896"/>
      <c r="U20" s="896"/>
      <c r="V20" s="896"/>
      <c r="W20" s="412" t="s">
        <v>476</v>
      </c>
      <c r="Y20" s="641"/>
      <c r="Z20" s="641" t="str">
        <f t="shared" ref="Z20:Z33" si="0">IF(M20="","",M20 )</f>
        <v>Наименование тарифа</v>
      </c>
      <c r="AA20" s="641"/>
      <c r="AB20" s="641"/>
      <c r="AC20" s="641"/>
      <c r="AI20" s="634"/>
      <c r="AJ20" s="634"/>
    </row>
    <row r="21" spans="1:36" ht="34.200000000000003">
      <c r="A21" s="895"/>
      <c r="B21" s="895">
        <v>1</v>
      </c>
      <c r="C21" s="674"/>
      <c r="D21" s="674"/>
      <c r="E21" s="676"/>
      <c r="F21" s="676"/>
      <c r="G21" s="676"/>
      <c r="H21" s="676"/>
      <c r="I21" s="653"/>
      <c r="J21" s="652"/>
      <c r="K21" s="655"/>
      <c r="L21" s="545" t="str">
        <f>mergeValue(A21) &amp;"."&amp; mergeValue(B21)</f>
        <v>1.1</v>
      </c>
      <c r="M21" s="513" t="s">
        <v>16</v>
      </c>
      <c r="N21" s="564"/>
      <c r="O21" s="896"/>
      <c r="P21" s="896"/>
      <c r="Q21" s="896"/>
      <c r="R21" s="896"/>
      <c r="S21" s="896"/>
      <c r="T21" s="896"/>
      <c r="U21" s="896"/>
      <c r="V21" s="896"/>
      <c r="W21" s="412" t="s">
        <v>477</v>
      </c>
      <c r="Y21" s="641"/>
      <c r="Z21" s="641" t="str">
        <f t="shared" si="0"/>
        <v>Территория действия тарифа</v>
      </c>
      <c r="AA21" s="641"/>
      <c r="AB21" s="641"/>
      <c r="AC21" s="641"/>
      <c r="AI21" s="634"/>
      <c r="AJ21" s="634"/>
    </row>
    <row r="22" spans="1:36" ht="22.8">
      <c r="A22" s="895"/>
      <c r="B22" s="895"/>
      <c r="C22" s="895">
        <v>1</v>
      </c>
      <c r="D22" s="674"/>
      <c r="E22" s="676"/>
      <c r="F22" s="676"/>
      <c r="G22" s="676"/>
      <c r="H22" s="676"/>
      <c r="I22" s="659"/>
      <c r="J22" s="652"/>
      <c r="K22" s="655"/>
      <c r="L22" s="545" t="str">
        <f>mergeValue(A22) &amp;"."&amp; mergeValue(B22)&amp;"."&amp; mergeValue(C22)</f>
        <v>1.1.1</v>
      </c>
      <c r="M22" s="514" t="s">
        <v>7</v>
      </c>
      <c r="N22" s="564"/>
      <c r="O22" s="896"/>
      <c r="P22" s="896"/>
      <c r="Q22" s="896"/>
      <c r="R22" s="896"/>
      <c r="S22" s="896"/>
      <c r="T22" s="896"/>
      <c r="U22" s="896"/>
      <c r="V22" s="896"/>
      <c r="W22" s="412" t="s">
        <v>634</v>
      </c>
      <c r="Y22" s="641"/>
      <c r="Z22" s="641" t="str">
        <f t="shared" si="0"/>
        <v xml:space="preserve">Наименование системы теплоснабжения </v>
      </c>
      <c r="AA22" s="641"/>
      <c r="AB22" s="641"/>
      <c r="AC22" s="641"/>
      <c r="AI22" s="634"/>
      <c r="AJ22" s="634"/>
    </row>
    <row r="23" spans="1:36" ht="22.8">
      <c r="A23" s="895"/>
      <c r="B23" s="895"/>
      <c r="C23" s="895"/>
      <c r="D23" s="895">
        <v>1</v>
      </c>
      <c r="E23" s="676"/>
      <c r="F23" s="676"/>
      <c r="G23" s="676"/>
      <c r="H23" s="676"/>
      <c r="I23" s="659"/>
      <c r="J23" s="652"/>
      <c r="K23" s="655"/>
      <c r="L23" s="545" t="str">
        <f>mergeValue(A23) &amp;"."&amp; mergeValue(B23)&amp;"."&amp; mergeValue(C23)&amp;"."&amp; mergeValue(D23)</f>
        <v>1.1.1.1</v>
      </c>
      <c r="M23" s="515" t="s">
        <v>22</v>
      </c>
      <c r="N23" s="564"/>
      <c r="O23" s="896"/>
      <c r="P23" s="896"/>
      <c r="Q23" s="896"/>
      <c r="R23" s="896"/>
      <c r="S23" s="896"/>
      <c r="T23" s="896"/>
      <c r="U23" s="896"/>
      <c r="V23" s="896"/>
      <c r="W23" s="412" t="s">
        <v>635</v>
      </c>
      <c r="Y23" s="641"/>
      <c r="Z23" s="641" t="str">
        <f t="shared" si="0"/>
        <v xml:space="preserve">Источник тепловой энергии  </v>
      </c>
      <c r="AA23" s="641"/>
      <c r="AB23" s="641"/>
      <c r="AC23" s="641"/>
      <c r="AI23" s="634"/>
      <c r="AJ23" s="634"/>
    </row>
    <row r="24" spans="1:36" ht="114">
      <c r="A24" s="895"/>
      <c r="B24" s="895"/>
      <c r="C24" s="895"/>
      <c r="D24" s="895"/>
      <c r="E24" s="895">
        <v>1</v>
      </c>
      <c r="F24" s="676"/>
      <c r="G24" s="676"/>
      <c r="H24" s="674">
        <v>1</v>
      </c>
      <c r="I24" s="895">
        <v>1</v>
      </c>
      <c r="J24" s="676"/>
      <c r="K24" s="678"/>
      <c r="L24" s="545" t="str">
        <f>mergeValue(A24) &amp;"."&amp; mergeValue(B24)&amp;"."&amp; mergeValue(C24)&amp;"."&amp; mergeValue(D24)&amp;"."&amp; mergeValue(E24)</f>
        <v>1.1.1.1.1</v>
      </c>
      <c r="M24" s="517" t="s">
        <v>9</v>
      </c>
      <c r="N24" s="564"/>
      <c r="O24" s="897"/>
      <c r="P24" s="897"/>
      <c r="Q24" s="897"/>
      <c r="R24" s="897"/>
      <c r="S24" s="897"/>
      <c r="T24" s="897"/>
      <c r="U24" s="897"/>
      <c r="V24" s="897"/>
      <c r="W24" s="412" t="s">
        <v>639</v>
      </c>
      <c r="Y24" s="641"/>
      <c r="Z24" s="641" t="str">
        <f t="shared" si="0"/>
        <v>Схема подключения теплопотребляющей установки к коллектору источника тепловой энергии</v>
      </c>
      <c r="AA24" s="641"/>
      <c r="AB24" s="641"/>
      <c r="AC24" s="641"/>
      <c r="AI24" s="634"/>
      <c r="AJ24" s="634"/>
    </row>
    <row r="25" spans="1:36" ht="91.2">
      <c r="A25" s="895"/>
      <c r="B25" s="895"/>
      <c r="C25" s="895"/>
      <c r="D25" s="895"/>
      <c r="E25" s="895"/>
      <c r="F25" s="895">
        <v>1</v>
      </c>
      <c r="G25" s="674"/>
      <c r="H25" s="674"/>
      <c r="I25" s="895"/>
      <c r="J25" s="895">
        <v>1</v>
      </c>
      <c r="K25" s="679"/>
      <c r="L25" s="545" t="str">
        <f>mergeValue(A25) &amp;"."&amp; mergeValue(B25)&amp;"."&amp; mergeValue(C25)&amp;"."&amp; mergeValue(D25)&amp;"."&amp; mergeValue(E25)&amp;"."&amp; mergeValue(F25)</f>
        <v>1.1.1.1.1.1</v>
      </c>
      <c r="M25" s="518" t="s">
        <v>10</v>
      </c>
      <c r="N25" s="564"/>
      <c r="O25" s="897"/>
      <c r="P25" s="897"/>
      <c r="Q25" s="897"/>
      <c r="R25" s="897"/>
      <c r="S25" s="897"/>
      <c r="T25" s="897"/>
      <c r="U25" s="897"/>
      <c r="V25" s="897"/>
      <c r="W25" s="412" t="s">
        <v>637</v>
      </c>
      <c r="Y25" s="641"/>
      <c r="Z25" s="641" t="str">
        <f t="shared" si="0"/>
        <v>Группа потребителей</v>
      </c>
      <c r="AA25" s="641"/>
      <c r="AB25" s="641"/>
      <c r="AC25" s="641"/>
      <c r="AI25" s="634"/>
      <c r="AJ25" s="634"/>
    </row>
    <row r="26" spans="1:36" ht="189" customHeight="1">
      <c r="A26" s="895"/>
      <c r="B26" s="895"/>
      <c r="C26" s="895"/>
      <c r="D26" s="895"/>
      <c r="E26" s="895"/>
      <c r="F26" s="895"/>
      <c r="G26" s="674">
        <v>1</v>
      </c>
      <c r="H26" s="674"/>
      <c r="I26" s="895"/>
      <c r="J26" s="895"/>
      <c r="K26" s="679">
        <v>1</v>
      </c>
      <c r="L26" s="545" t="str">
        <f>mergeValue(A26) &amp;"."&amp; mergeValue(B26)&amp;"."&amp; mergeValue(C26)&amp;"."&amp; mergeValue(D26)&amp;"."&amp; mergeValue(E26)&amp;"."&amp; mergeValue(F26)&amp;"."&amp; mergeValue(G26)</f>
        <v>1.1.1.1.1.1.1</v>
      </c>
      <c r="M26" s="751"/>
      <c r="N26" s="564"/>
      <c r="O26" s="524"/>
      <c r="P26" s="524"/>
      <c r="Q26" s="771"/>
      <c r="R26" s="890"/>
      <c r="S26" s="891" t="s">
        <v>84</v>
      </c>
      <c r="T26" s="890"/>
      <c r="U26" s="891" t="s">
        <v>85</v>
      </c>
      <c r="V26" s="524"/>
      <c r="W26" s="866" t="s">
        <v>656</v>
      </c>
      <c r="X26" s="634" t="str">
        <f>strCheckDate(O27:V27)</f>
        <v/>
      </c>
      <c r="Y26" s="641"/>
      <c r="Z26" s="641" t="str">
        <f t="shared" si="0"/>
        <v/>
      </c>
      <c r="AA26" s="641"/>
      <c r="AB26" s="641"/>
      <c r="AC26" s="641"/>
      <c r="AI26" s="634"/>
      <c r="AJ26" s="634"/>
    </row>
    <row r="27" spans="1:36" ht="11.4" hidden="1">
      <c r="A27" s="895"/>
      <c r="B27" s="895"/>
      <c r="C27" s="895"/>
      <c r="D27" s="895"/>
      <c r="E27" s="895"/>
      <c r="F27" s="895"/>
      <c r="G27" s="674"/>
      <c r="H27" s="674"/>
      <c r="I27" s="895"/>
      <c r="J27" s="895"/>
      <c r="K27" s="679"/>
      <c r="L27" s="293"/>
      <c r="M27" s="564"/>
      <c r="N27" s="564"/>
      <c r="O27" s="524"/>
      <c r="P27" s="524"/>
      <c r="Q27" s="612" t="str">
        <f>R26 &amp; "-" &amp; T26</f>
        <v>-</v>
      </c>
      <c r="R27" s="890"/>
      <c r="S27" s="891"/>
      <c r="T27" s="890"/>
      <c r="U27" s="891"/>
      <c r="V27" s="524"/>
      <c r="W27" s="867"/>
      <c r="Y27" s="641"/>
      <c r="Z27" s="641" t="str">
        <f t="shared" si="0"/>
        <v/>
      </c>
      <c r="AA27" s="641"/>
      <c r="AB27" s="641"/>
      <c r="AC27" s="641"/>
      <c r="AI27" s="634"/>
      <c r="AJ27" s="634"/>
    </row>
    <row r="28" spans="1:36" ht="15" customHeight="1">
      <c r="A28" s="895"/>
      <c r="B28" s="895"/>
      <c r="C28" s="895"/>
      <c r="D28" s="895"/>
      <c r="E28" s="895"/>
      <c r="F28" s="895"/>
      <c r="G28" s="676"/>
      <c r="H28" s="674"/>
      <c r="I28" s="895"/>
      <c r="J28" s="895"/>
      <c r="K28" s="678"/>
      <c r="L28" s="511"/>
      <c r="M28" s="520" t="s">
        <v>25</v>
      </c>
      <c r="N28" s="162"/>
      <c r="O28" s="162"/>
      <c r="P28" s="162"/>
      <c r="Q28" s="162"/>
      <c r="R28" s="162"/>
      <c r="S28" s="162"/>
      <c r="T28" s="162"/>
      <c r="U28" s="162"/>
      <c r="V28" s="522"/>
      <c r="W28" s="868"/>
      <c r="Y28" s="641"/>
      <c r="Z28" s="641" t="str">
        <f t="shared" si="0"/>
        <v>Добавить вид теплоносителя (параметры теплоносителя)</v>
      </c>
      <c r="AA28" s="641"/>
      <c r="AB28" s="641"/>
      <c r="AC28" s="641"/>
      <c r="AI28" s="634"/>
      <c r="AJ28" s="634"/>
    </row>
    <row r="29" spans="1:36" ht="15" customHeight="1">
      <c r="A29" s="895"/>
      <c r="B29" s="895"/>
      <c r="C29" s="895"/>
      <c r="D29" s="895"/>
      <c r="E29" s="895"/>
      <c r="F29" s="676"/>
      <c r="G29" s="676"/>
      <c r="H29" s="674"/>
      <c r="I29" s="895"/>
      <c r="J29" s="676"/>
      <c r="K29" s="678"/>
      <c r="L29" s="511"/>
      <c r="M29" s="519" t="s">
        <v>11</v>
      </c>
      <c r="N29" s="162"/>
      <c r="O29" s="162"/>
      <c r="P29" s="162"/>
      <c r="Q29" s="162"/>
      <c r="R29" s="162"/>
      <c r="S29" s="162"/>
      <c r="T29" s="162"/>
      <c r="U29" s="525"/>
      <c r="V29" s="162"/>
      <c r="W29" s="582"/>
      <c r="Y29" s="641"/>
      <c r="Z29" s="641" t="str">
        <f t="shared" si="0"/>
        <v>Добавить группу потребителей</v>
      </c>
      <c r="AA29" s="641"/>
      <c r="AB29" s="641"/>
      <c r="AC29" s="641"/>
      <c r="AI29" s="634"/>
      <c r="AJ29" s="634"/>
    </row>
    <row r="30" spans="1:36" ht="15" customHeight="1">
      <c r="A30" s="895"/>
      <c r="B30" s="895"/>
      <c r="C30" s="895"/>
      <c r="D30" s="895"/>
      <c r="E30" s="677"/>
      <c r="F30" s="676"/>
      <c r="G30" s="676"/>
      <c r="H30" s="676"/>
      <c r="I30" s="654"/>
      <c r="J30" s="85"/>
      <c r="K30" s="660"/>
      <c r="L30" s="511"/>
      <c r="M30" s="516" t="s">
        <v>12</v>
      </c>
      <c r="N30" s="162"/>
      <c r="O30" s="162"/>
      <c r="P30" s="162"/>
      <c r="Q30" s="162"/>
      <c r="R30" s="162"/>
      <c r="S30" s="162"/>
      <c r="T30" s="162"/>
      <c r="U30" s="525"/>
      <c r="V30" s="162"/>
      <c r="W30" s="582"/>
      <c r="Y30" s="641"/>
      <c r="Z30" s="641" t="str">
        <f t="shared" si="0"/>
        <v>Добавить схему подключения</v>
      </c>
      <c r="AA30" s="641"/>
      <c r="AB30" s="641"/>
      <c r="AC30" s="641"/>
      <c r="AI30" s="634"/>
      <c r="AJ30" s="634"/>
    </row>
    <row r="31" spans="1:36" ht="15" customHeight="1">
      <c r="A31" s="895"/>
      <c r="B31" s="895"/>
      <c r="C31" s="895"/>
      <c r="D31" s="677"/>
      <c r="E31" s="677"/>
      <c r="F31" s="676"/>
      <c r="G31" s="676"/>
      <c r="H31" s="676"/>
      <c r="I31" s="654"/>
      <c r="J31" s="85"/>
      <c r="K31" s="660"/>
      <c r="L31" s="511"/>
      <c r="M31" s="150" t="s">
        <v>17</v>
      </c>
      <c r="N31" s="162"/>
      <c r="O31" s="162"/>
      <c r="P31" s="162"/>
      <c r="Q31" s="162"/>
      <c r="R31" s="162"/>
      <c r="S31" s="162"/>
      <c r="T31" s="162"/>
      <c r="U31" s="525"/>
      <c r="V31" s="162"/>
      <c r="W31" s="582"/>
      <c r="Y31" s="641"/>
      <c r="Z31" s="641" t="str">
        <f t="shared" si="0"/>
        <v>Добавить источник тепловой энергии</v>
      </c>
      <c r="AA31" s="641"/>
      <c r="AB31" s="641"/>
      <c r="AC31" s="641"/>
      <c r="AI31" s="634"/>
      <c r="AJ31" s="634"/>
    </row>
    <row r="32" spans="1:36" ht="15" customHeight="1">
      <c r="A32" s="895"/>
      <c r="B32" s="895"/>
      <c r="C32" s="677"/>
      <c r="D32" s="677"/>
      <c r="E32" s="677"/>
      <c r="F32" s="677"/>
      <c r="G32" s="680"/>
      <c r="H32" s="654"/>
      <c r="I32" s="664"/>
      <c r="J32" s="85"/>
      <c r="K32" s="665"/>
      <c r="L32" s="511"/>
      <c r="M32" s="149" t="s">
        <v>18</v>
      </c>
      <c r="N32" s="162"/>
      <c r="O32" s="162"/>
      <c r="P32" s="162"/>
      <c r="Q32" s="162"/>
      <c r="R32" s="162"/>
      <c r="S32" s="162"/>
      <c r="T32" s="162"/>
      <c r="U32" s="525"/>
      <c r="V32" s="162"/>
      <c r="W32" s="582"/>
      <c r="Y32" s="641"/>
      <c r="Z32" s="641" t="str">
        <f t="shared" si="0"/>
        <v>Добавить наименование системы теплоснабжения</v>
      </c>
      <c r="AA32" s="641"/>
      <c r="AB32" s="641"/>
      <c r="AC32" s="641"/>
      <c r="AI32" s="634"/>
      <c r="AJ32" s="634"/>
    </row>
    <row r="33" spans="1:36" ht="15" customHeight="1">
      <c r="A33" s="895"/>
      <c r="B33" s="677"/>
      <c r="C33" s="677"/>
      <c r="D33" s="677"/>
      <c r="E33" s="677"/>
      <c r="F33" s="677"/>
      <c r="G33" s="680"/>
      <c r="H33" s="654"/>
      <c r="I33" s="654"/>
      <c r="J33" s="85"/>
      <c r="K33" s="660"/>
      <c r="L33" s="511"/>
      <c r="M33" s="155" t="s">
        <v>19</v>
      </c>
      <c r="N33" s="162"/>
      <c r="O33" s="162"/>
      <c r="P33" s="162"/>
      <c r="Q33" s="162"/>
      <c r="R33" s="162"/>
      <c r="S33" s="162"/>
      <c r="T33" s="162"/>
      <c r="U33" s="525"/>
      <c r="V33" s="162"/>
      <c r="W33" s="582"/>
      <c r="Y33" s="641"/>
      <c r="Z33" s="641" t="str">
        <f t="shared" si="0"/>
        <v>Добавить территорию действия тарифа</v>
      </c>
      <c r="AA33" s="641"/>
      <c r="AB33" s="641"/>
      <c r="AC33" s="641"/>
      <c r="AI33" s="634"/>
      <c r="AJ33" s="634"/>
    </row>
    <row r="34" spans="1:36" customFormat="1" ht="15" customHeight="1">
      <c r="L34" s="481"/>
      <c r="M34" s="165" t="s">
        <v>309</v>
      </c>
      <c r="N34" s="162"/>
      <c r="O34" s="162"/>
      <c r="P34" s="162"/>
      <c r="Q34" s="162"/>
      <c r="R34" s="162"/>
      <c r="S34" s="162"/>
      <c r="T34" s="162"/>
      <c r="U34" s="525"/>
      <c r="V34" s="162"/>
      <c r="W34" s="582"/>
      <c r="X34" s="604"/>
      <c r="Y34" s="604"/>
      <c r="Z34" s="604"/>
      <c r="AA34" s="604"/>
      <c r="AB34" s="604"/>
      <c r="AC34" s="604"/>
      <c r="AD34" s="604"/>
      <c r="AE34" s="604"/>
      <c r="AF34" s="604"/>
      <c r="AG34" s="604"/>
      <c r="AH34" s="604"/>
    </row>
    <row r="35" spans="1:36" ht="11.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</row>
    <row r="36" spans="1:36" ht="105.75" customHeight="1">
      <c r="L36" s="1">
        <v>1</v>
      </c>
      <c r="M36" s="859" t="s">
        <v>633</v>
      </c>
      <c r="N36" s="859"/>
      <c r="O36" s="859"/>
      <c r="P36" s="859"/>
      <c r="Q36" s="859"/>
      <c r="R36" s="859"/>
      <c r="S36" s="859"/>
      <c r="T36" s="859"/>
      <c r="U36" s="859"/>
      <c r="V36" s="859"/>
      <c r="W36" s="859"/>
    </row>
  </sheetData>
  <sheetProtection password="FA9C" sheet="1" objects="1" scenarios="1" formatColumns="0" formatRows="0"/>
  <mergeCells count="40">
    <mergeCell ref="L13:M13"/>
    <mergeCell ref="L5:T5"/>
    <mergeCell ref="O9:T9"/>
    <mergeCell ref="O10:T10"/>
    <mergeCell ref="O11:T11"/>
    <mergeCell ref="O12:T12"/>
    <mergeCell ref="O14:U14"/>
    <mergeCell ref="L15:V15"/>
    <mergeCell ref="W15:W18"/>
    <mergeCell ref="L16:L18"/>
    <mergeCell ref="M16:M18"/>
    <mergeCell ref="O16:T16"/>
    <mergeCell ref="U16:U18"/>
    <mergeCell ref="A20:A33"/>
    <mergeCell ref="O20:V20"/>
    <mergeCell ref="B21:B32"/>
    <mergeCell ref="O21:V21"/>
    <mergeCell ref="C22:C31"/>
    <mergeCell ref="O22:V22"/>
    <mergeCell ref="D23:D30"/>
    <mergeCell ref="O23:V23"/>
    <mergeCell ref="I24:I29"/>
    <mergeCell ref="J25:J28"/>
    <mergeCell ref="U26:U27"/>
    <mergeCell ref="S19:T19"/>
    <mergeCell ref="V16:V18"/>
    <mergeCell ref="O17:O18"/>
    <mergeCell ref="P17:Q17"/>
    <mergeCell ref="R17:T17"/>
    <mergeCell ref="S18:T18"/>
    <mergeCell ref="W26:W28"/>
    <mergeCell ref="M36:W36"/>
    <mergeCell ref="O7:T7"/>
    <mergeCell ref="E24:E29"/>
    <mergeCell ref="O24:V24"/>
    <mergeCell ref="F25:F28"/>
    <mergeCell ref="O25:V25"/>
    <mergeCell ref="R26:R27"/>
    <mergeCell ref="S26:S27"/>
    <mergeCell ref="T26:T27"/>
  </mergeCells>
  <dataValidations count="5">
    <dataValidation allowBlank="1" promptTitle="checkPeriodRange" sqref="Q27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T26"/>
    <dataValidation type="list" allowBlank="1" showInputMessage="1" showErrorMessage="1" errorTitle="Ошибка" error="Выберите значение из списка" sqref="O24">
      <formula1>kind_of_scheme_in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O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O25:V25">
      <formula1>kind_of_cons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8">
    <tabColor indexed="22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544" hidden="1" customWidth="1"/>
    <col min="2" max="4" width="3.75" style="538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538"/>
    <col min="12" max="12" width="11.125" style="538" customWidth="1"/>
    <col min="13" max="20" width="10.625" style="538"/>
    <col min="21" max="16384" width="10.625" style="36"/>
  </cols>
  <sheetData>
    <row r="1" spans="1:20" ht="3" customHeight="1">
      <c r="A1" s="544" t="s">
        <v>184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543"/>
      <c r="B4" s="543"/>
      <c r="C4" s="543"/>
      <c r="D4" s="543"/>
      <c r="F4" s="813" t="s">
        <v>454</v>
      </c>
      <c r="G4" s="813"/>
      <c r="H4" s="813"/>
      <c r="I4" s="863" t="s">
        <v>455</v>
      </c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</row>
    <row r="5" spans="1:20" s="190" customFormat="1" ht="11.25" customHeight="1">
      <c r="A5" s="543"/>
      <c r="B5" s="543"/>
      <c r="C5" s="543"/>
      <c r="D5" s="543"/>
      <c r="F5" s="319" t="s">
        <v>92</v>
      </c>
      <c r="G5" s="336" t="s">
        <v>457</v>
      </c>
      <c r="H5" s="318" t="s">
        <v>442</v>
      </c>
      <c r="I5" s="863"/>
      <c r="J5" s="543"/>
      <c r="K5" s="543"/>
      <c r="L5" s="543"/>
      <c r="M5" s="543"/>
      <c r="N5" s="543"/>
      <c r="O5" s="543"/>
      <c r="P5" s="543"/>
      <c r="Q5" s="543"/>
      <c r="R5" s="543"/>
      <c r="S5" s="543"/>
      <c r="T5" s="543"/>
    </row>
    <row r="6" spans="1:20" s="190" customFormat="1" ht="12" customHeight="1">
      <c r="A6" s="543"/>
      <c r="B6" s="543"/>
      <c r="C6" s="543"/>
      <c r="D6" s="543"/>
      <c r="F6" s="552" t="s">
        <v>93</v>
      </c>
      <c r="G6" s="554">
        <v>2</v>
      </c>
      <c r="H6" s="555">
        <v>3</v>
      </c>
      <c r="I6" s="553">
        <v>4</v>
      </c>
      <c r="J6" s="543">
        <v>4</v>
      </c>
      <c r="K6" s="543"/>
      <c r="L6" s="543"/>
      <c r="M6" s="543"/>
      <c r="N6" s="543"/>
      <c r="O6" s="543"/>
      <c r="P6" s="543"/>
      <c r="Q6" s="543"/>
      <c r="R6" s="543"/>
      <c r="S6" s="543"/>
      <c r="T6" s="543"/>
    </row>
    <row r="7" spans="1:20" s="190" customFormat="1" ht="18.600000000000001">
      <c r="A7" s="543"/>
      <c r="B7" s="543"/>
      <c r="C7" s="543"/>
      <c r="D7" s="543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543"/>
      <c r="L7" s="543"/>
      <c r="M7" s="543"/>
      <c r="N7" s="543"/>
      <c r="O7" s="543"/>
      <c r="P7" s="543"/>
      <c r="Q7" s="543"/>
      <c r="R7" s="543"/>
      <c r="S7" s="543"/>
      <c r="T7" s="543"/>
    </row>
    <row r="8" spans="1:20" s="190" customFormat="1" ht="45.6">
      <c r="A8" s="864">
        <v>1</v>
      </c>
      <c r="B8" s="543"/>
      <c r="C8" s="543"/>
      <c r="D8" s="543"/>
      <c r="F8" s="334" t="str">
        <f>"2." &amp;mergeValue(A8)</f>
        <v>2.1</v>
      </c>
      <c r="G8" s="416" t="s">
        <v>494</v>
      </c>
      <c r="H8" s="317"/>
      <c r="I8" s="196" t="s">
        <v>591</v>
      </c>
      <c r="J8" s="557"/>
      <c r="K8" s="543"/>
      <c r="L8" s="543"/>
      <c r="M8" s="543"/>
      <c r="N8" s="543"/>
      <c r="O8" s="543"/>
      <c r="P8" s="543"/>
      <c r="Q8" s="543"/>
      <c r="R8" s="543"/>
      <c r="S8" s="543"/>
      <c r="T8" s="543"/>
    </row>
    <row r="9" spans="1:20" s="190" customFormat="1" ht="22.8">
      <c r="A9" s="864"/>
      <c r="B9" s="543"/>
      <c r="C9" s="543"/>
      <c r="D9" s="543"/>
      <c r="F9" s="334" t="str">
        <f>"3." &amp;mergeValue(A9)</f>
        <v>3.1</v>
      </c>
      <c r="G9" s="416" t="s">
        <v>495</v>
      </c>
      <c r="H9" s="317"/>
      <c r="I9" s="196" t="s">
        <v>589</v>
      </c>
      <c r="J9" s="557"/>
      <c r="K9" s="543"/>
      <c r="L9" s="543"/>
      <c r="M9" s="543"/>
      <c r="N9" s="543"/>
      <c r="O9" s="543"/>
      <c r="P9" s="543"/>
      <c r="Q9" s="543"/>
      <c r="R9" s="543"/>
      <c r="S9" s="543"/>
      <c r="T9" s="543"/>
    </row>
    <row r="10" spans="1:20" s="190" customFormat="1" ht="22.8">
      <c r="A10" s="864"/>
      <c r="B10" s="543"/>
      <c r="C10" s="543"/>
      <c r="D10" s="543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543"/>
      <c r="L10" s="543"/>
      <c r="M10" s="543"/>
      <c r="N10" s="543"/>
      <c r="O10" s="543"/>
      <c r="P10" s="543"/>
      <c r="Q10" s="543"/>
      <c r="R10" s="543"/>
      <c r="S10" s="543"/>
      <c r="T10" s="543"/>
    </row>
    <row r="11" spans="1:20" s="190" customFormat="1" ht="18.600000000000001">
      <c r="A11" s="864"/>
      <c r="B11" s="864">
        <v>1</v>
      </c>
      <c r="C11" s="559"/>
      <c r="D11" s="559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543"/>
      <c r="L11" s="543"/>
      <c r="M11" s="543"/>
      <c r="N11" s="543"/>
      <c r="O11" s="543"/>
      <c r="P11" s="543"/>
      <c r="Q11" s="543"/>
      <c r="R11" s="543"/>
      <c r="S11" s="543"/>
      <c r="T11" s="543"/>
    </row>
    <row r="12" spans="1:20" s="190" customFormat="1" ht="22.8">
      <c r="A12" s="864"/>
      <c r="B12" s="864"/>
      <c r="C12" s="864">
        <v>1</v>
      </c>
      <c r="D12" s="559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557"/>
      <c r="K12" s="543"/>
      <c r="L12" s="543"/>
      <c r="M12" s="543"/>
      <c r="N12" s="543"/>
      <c r="O12" s="543"/>
      <c r="P12" s="543"/>
      <c r="Q12" s="543"/>
      <c r="R12" s="543"/>
      <c r="S12" s="543"/>
      <c r="T12" s="543"/>
    </row>
    <row r="13" spans="1:20" s="190" customFormat="1" ht="39" customHeight="1">
      <c r="A13" s="864"/>
      <c r="B13" s="864"/>
      <c r="C13" s="864"/>
      <c r="D13" s="559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557"/>
      <c r="K13" s="543"/>
      <c r="L13" s="543"/>
      <c r="M13" s="543"/>
      <c r="N13" s="543"/>
      <c r="O13" s="543"/>
      <c r="P13" s="543"/>
      <c r="Q13" s="543"/>
      <c r="R13" s="543"/>
      <c r="S13" s="543"/>
      <c r="T13" s="543"/>
    </row>
    <row r="14" spans="1:20" s="190" customFormat="1" ht="18.600000000000001">
      <c r="A14" s="864"/>
      <c r="B14" s="864"/>
      <c r="C14" s="864"/>
      <c r="D14" s="559"/>
      <c r="F14" s="337"/>
      <c r="G14" s="150" t="s">
        <v>4</v>
      </c>
      <c r="H14" s="342"/>
      <c r="I14" s="865"/>
      <c r="J14" s="557"/>
      <c r="K14" s="543"/>
      <c r="L14" s="543"/>
      <c r="M14" s="543"/>
      <c r="N14" s="543"/>
      <c r="O14" s="543"/>
      <c r="P14" s="543"/>
      <c r="Q14" s="543"/>
      <c r="R14" s="543"/>
      <c r="S14" s="543"/>
      <c r="T14" s="543"/>
    </row>
    <row r="15" spans="1:20" s="190" customFormat="1" ht="18.600000000000001">
      <c r="A15" s="864"/>
      <c r="B15" s="864"/>
      <c r="C15" s="559"/>
      <c r="D15" s="559"/>
      <c r="F15" s="420"/>
      <c r="G15" s="195" t="s">
        <v>403</v>
      </c>
      <c r="H15" s="421"/>
      <c r="I15" s="422"/>
      <c r="J15" s="557"/>
      <c r="K15" s="543"/>
      <c r="L15" s="543"/>
      <c r="M15" s="543"/>
      <c r="N15" s="543"/>
      <c r="O15" s="543"/>
      <c r="P15" s="543"/>
      <c r="Q15" s="543"/>
      <c r="R15" s="543"/>
      <c r="S15" s="543"/>
      <c r="T15" s="543"/>
    </row>
    <row r="16" spans="1:20" s="190" customFormat="1" ht="18.600000000000001">
      <c r="A16" s="864"/>
      <c r="B16" s="543"/>
      <c r="C16" s="543"/>
      <c r="D16" s="543"/>
      <c r="F16" s="337"/>
      <c r="G16" s="155" t="s">
        <v>506</v>
      </c>
      <c r="H16" s="338"/>
      <c r="I16" s="339"/>
      <c r="J16" s="557"/>
      <c r="K16" s="543"/>
      <c r="L16" s="543"/>
      <c r="M16" s="543"/>
      <c r="N16" s="543"/>
      <c r="O16" s="543"/>
      <c r="P16" s="543"/>
      <c r="Q16" s="543"/>
      <c r="R16" s="543"/>
      <c r="S16" s="543"/>
      <c r="T16" s="543"/>
    </row>
    <row r="17" spans="1:20" s="190" customFormat="1" ht="18.600000000000001">
      <c r="A17" s="543"/>
      <c r="B17" s="543"/>
      <c r="C17" s="543"/>
      <c r="D17" s="543"/>
      <c r="F17" s="337"/>
      <c r="G17" s="165" t="s">
        <v>505</v>
      </c>
      <c r="H17" s="338"/>
      <c r="I17" s="339"/>
      <c r="J17" s="557"/>
      <c r="K17" s="543"/>
      <c r="L17" s="543"/>
      <c r="M17" s="543"/>
      <c r="N17" s="543"/>
      <c r="O17" s="543"/>
      <c r="P17" s="543"/>
      <c r="Q17" s="543"/>
      <c r="R17" s="543"/>
      <c r="S17" s="543"/>
      <c r="T17" s="543"/>
    </row>
    <row r="18" spans="1:20" s="326" customFormat="1" ht="3" customHeight="1">
      <c r="A18" s="556"/>
      <c r="B18" s="556"/>
      <c r="C18" s="556"/>
      <c r="D18" s="556"/>
      <c r="F18" s="344"/>
      <c r="G18" s="345"/>
      <c r="H18" s="346"/>
      <c r="I18" s="347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</row>
    <row r="19" spans="1:20" s="326" customFormat="1" ht="15" customHeight="1">
      <c r="A19" s="556"/>
      <c r="B19" s="556"/>
      <c r="C19" s="556"/>
      <c r="D19" s="556"/>
      <c r="F19" s="325"/>
      <c r="G19" s="859" t="s">
        <v>594</v>
      </c>
      <c r="H19" s="859"/>
      <c r="I19" s="22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B11:B15"/>
    <mergeCell ref="C12:C14"/>
    <mergeCell ref="I13:I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8">
    <tabColor rgb="FFEAEBEE"/>
    <pageSetUpPr fitToPage="1"/>
  </sheetPr>
  <dimension ref="A1:AG34"/>
  <sheetViews>
    <sheetView showGridLines="0" topLeftCell="I4" zoomScaleNormal="100" workbookViewId="0"/>
  </sheetViews>
  <sheetFormatPr defaultColWidth="10.625" defaultRowHeight="13.8"/>
  <cols>
    <col min="1" max="6" width="10.625" style="186" hidden="1" customWidth="1"/>
    <col min="7" max="8" width="9.125" style="499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15" width="23.75" style="36" customWidth="1"/>
    <col min="16" max="17" width="1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33" width="10.625" style="489"/>
    <col min="34" max="16384" width="10.625" style="36"/>
  </cols>
  <sheetData>
    <row r="1" spans="1:33" hidden="1"/>
    <row r="2" spans="1:33" hidden="1"/>
    <row r="3" spans="1:33" hidden="1"/>
    <row r="4" spans="1:33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37"/>
    </row>
    <row r="5" spans="1:33" ht="22.5" customHeight="1">
      <c r="J5" s="86"/>
      <c r="K5" s="86"/>
      <c r="L5" s="892" t="s">
        <v>632</v>
      </c>
      <c r="M5" s="892"/>
      <c r="N5" s="892"/>
      <c r="O5" s="892"/>
      <c r="P5" s="892"/>
      <c r="Q5" s="892"/>
      <c r="R5" s="892"/>
      <c r="S5" s="892"/>
      <c r="T5" s="892"/>
      <c r="U5" s="486"/>
    </row>
    <row r="6" spans="1:33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37"/>
    </row>
    <row r="7" spans="1:33" s="190" customFormat="1" ht="22.8">
      <c r="A7" s="500"/>
      <c r="B7" s="500"/>
      <c r="C7" s="500"/>
      <c r="D7" s="500"/>
      <c r="E7" s="500"/>
      <c r="F7" s="500"/>
      <c r="G7" s="500"/>
      <c r="H7" s="500"/>
      <c r="L7" s="488"/>
      <c r="M7" s="558" t="s">
        <v>502</v>
      </c>
      <c r="N7" s="583"/>
      <c r="O7" s="869" t="str">
        <f>IF(NameOrPr_ch="",IF(NameOrPr="","",NameOrPr),NameOrPr_ch)</f>
        <v>Комитет по тарифам и ценам Курской области</v>
      </c>
      <c r="P7" s="869"/>
      <c r="Q7" s="869"/>
      <c r="R7" s="869"/>
      <c r="S7" s="869"/>
      <c r="T7" s="869"/>
      <c r="U7" s="487"/>
      <c r="V7" s="487"/>
      <c r="W7" s="508"/>
      <c r="X7" s="494"/>
      <c r="Y7" s="494"/>
      <c r="Z7" s="494"/>
      <c r="AA7" s="494"/>
      <c r="AB7" s="494"/>
      <c r="AC7" s="494"/>
      <c r="AD7" s="494"/>
      <c r="AE7" s="494"/>
      <c r="AF7" s="494"/>
      <c r="AG7" s="494"/>
    </row>
    <row r="8" spans="1:33" s="190" customFormat="1" ht="18.600000000000001">
      <c r="A8" s="500"/>
      <c r="B8" s="500"/>
      <c r="C8" s="500"/>
      <c r="D8" s="500"/>
      <c r="E8" s="500"/>
      <c r="F8" s="500"/>
      <c r="G8" s="500"/>
      <c r="H8" s="500"/>
      <c r="L8" s="488"/>
      <c r="M8" s="558" t="s">
        <v>597</v>
      </c>
      <c r="N8" s="583"/>
      <c r="O8" s="869" t="str">
        <f>IF(datePr_ch="",IF(datePr="","",datePr),datePr_ch)</f>
        <v>02.11.2021</v>
      </c>
      <c r="P8" s="869"/>
      <c r="Q8" s="869"/>
      <c r="R8" s="869"/>
      <c r="S8" s="869"/>
      <c r="T8" s="869"/>
      <c r="U8" s="487"/>
      <c r="V8" s="487"/>
      <c r="W8" s="508"/>
      <c r="X8" s="494"/>
      <c r="Y8" s="494"/>
      <c r="Z8" s="494"/>
      <c r="AA8" s="494"/>
      <c r="AB8" s="494"/>
      <c r="AC8" s="494"/>
      <c r="AD8" s="494"/>
      <c r="AE8" s="494"/>
      <c r="AF8" s="494"/>
      <c r="AG8" s="494"/>
    </row>
    <row r="9" spans="1:33" s="190" customFormat="1" ht="18.600000000000001">
      <c r="A9" s="500"/>
      <c r="B9" s="500"/>
      <c r="C9" s="500"/>
      <c r="D9" s="500"/>
      <c r="E9" s="500"/>
      <c r="F9" s="500"/>
      <c r="G9" s="500"/>
      <c r="H9" s="500"/>
      <c r="L9" s="152"/>
      <c r="M9" s="558" t="s">
        <v>596</v>
      </c>
      <c r="N9" s="583"/>
      <c r="O9" s="869" t="str">
        <f>IF(numberPr_ch="",IF(numberPr="","",numberPr),numberPr_ch)</f>
        <v>Постановление №46</v>
      </c>
      <c r="P9" s="869"/>
      <c r="Q9" s="869"/>
      <c r="R9" s="869"/>
      <c r="S9" s="869"/>
      <c r="T9" s="869"/>
      <c r="U9" s="487"/>
      <c r="V9" s="487"/>
      <c r="W9" s="508"/>
      <c r="X9" s="494"/>
      <c r="Y9" s="494"/>
      <c r="Z9" s="494"/>
      <c r="AA9" s="494"/>
      <c r="AB9" s="494"/>
      <c r="AC9" s="494"/>
      <c r="AD9" s="494"/>
      <c r="AE9" s="494"/>
      <c r="AF9" s="494"/>
      <c r="AG9" s="494"/>
    </row>
    <row r="10" spans="1:33" s="190" customFormat="1" ht="22.8">
      <c r="A10" s="500"/>
      <c r="B10" s="500"/>
      <c r="C10" s="500"/>
      <c r="D10" s="500"/>
      <c r="E10" s="500"/>
      <c r="F10" s="500"/>
      <c r="G10" s="500"/>
      <c r="H10" s="500"/>
      <c r="L10" s="152"/>
      <c r="M10" s="558" t="s">
        <v>501</v>
      </c>
      <c r="N10" s="583"/>
      <c r="O10" s="869" t="str">
        <f>IF(IstPub_ch="",IF(IstPub="","",IstPub),IstPub_ch)</f>
        <v>Газета "Курская правда" №134(26808) от 09.11.2021</v>
      </c>
      <c r="P10" s="869"/>
      <c r="Q10" s="869"/>
      <c r="R10" s="869"/>
      <c r="S10" s="869"/>
      <c r="T10" s="869"/>
      <c r="U10" s="487"/>
      <c r="V10" s="487"/>
      <c r="W10" s="508"/>
      <c r="X10" s="494"/>
      <c r="Y10" s="494"/>
      <c r="Z10" s="494"/>
      <c r="AA10" s="494"/>
      <c r="AB10" s="494"/>
      <c r="AC10" s="494"/>
      <c r="AD10" s="494"/>
      <c r="AE10" s="494"/>
      <c r="AF10" s="494"/>
      <c r="AG10" s="494"/>
    </row>
    <row r="11" spans="1:33" s="190" customFormat="1" ht="11.4" hidden="1">
      <c r="A11" s="500"/>
      <c r="B11" s="500"/>
      <c r="C11" s="500"/>
      <c r="D11" s="500"/>
      <c r="E11" s="500"/>
      <c r="F11" s="500"/>
      <c r="G11" s="500"/>
      <c r="H11" s="500"/>
      <c r="L11" s="152"/>
      <c r="M11" s="152"/>
      <c r="N11" s="478"/>
      <c r="O11" s="487"/>
      <c r="P11" s="487"/>
      <c r="Q11" s="487"/>
      <c r="R11" s="487"/>
      <c r="S11" s="487"/>
      <c r="T11" s="487"/>
      <c r="U11" s="492" t="s">
        <v>373</v>
      </c>
      <c r="X11" s="494"/>
      <c r="Y11" s="494"/>
      <c r="Z11" s="494"/>
      <c r="AA11" s="494"/>
      <c r="AB11" s="494"/>
      <c r="AC11" s="494"/>
      <c r="AD11" s="494"/>
      <c r="AE11" s="494"/>
      <c r="AF11" s="494"/>
      <c r="AG11" s="494"/>
    </row>
    <row r="12" spans="1:33" ht="15" customHeight="1">
      <c r="H12" s="499" t="s">
        <v>93</v>
      </c>
      <c r="J12" s="86"/>
      <c r="K12" s="86"/>
      <c r="L12" s="37"/>
      <c r="M12" s="37"/>
      <c r="N12" s="37"/>
      <c r="O12" s="909"/>
      <c r="P12" s="909"/>
      <c r="Q12" s="909"/>
      <c r="R12" s="909"/>
      <c r="S12" s="909"/>
      <c r="T12" s="909"/>
      <c r="U12" s="909"/>
    </row>
    <row r="13" spans="1:33">
      <c r="J13" s="86"/>
      <c r="K13" s="86"/>
      <c r="L13" s="813" t="s">
        <v>454</v>
      </c>
      <c r="M13" s="813"/>
      <c r="N13" s="813"/>
      <c r="O13" s="813"/>
      <c r="P13" s="813"/>
      <c r="Q13" s="813"/>
      <c r="R13" s="813"/>
      <c r="S13" s="813"/>
      <c r="T13" s="813"/>
      <c r="U13" s="813"/>
      <c r="V13" s="813"/>
      <c r="W13" s="813" t="s">
        <v>455</v>
      </c>
    </row>
    <row r="14" spans="1:33" ht="14.25" customHeight="1">
      <c r="J14" s="86"/>
      <c r="K14" s="86"/>
      <c r="L14" s="876" t="s">
        <v>92</v>
      </c>
      <c r="M14" s="876" t="s">
        <v>640</v>
      </c>
      <c r="N14" s="474"/>
      <c r="O14" s="877" t="s">
        <v>642</v>
      </c>
      <c r="P14" s="878"/>
      <c r="Q14" s="878"/>
      <c r="R14" s="878"/>
      <c r="S14" s="878"/>
      <c r="T14" s="879"/>
      <c r="U14" s="887" t="s">
        <v>341</v>
      </c>
      <c r="V14" s="908" t="s">
        <v>275</v>
      </c>
      <c r="W14" s="813"/>
    </row>
    <row r="15" spans="1:33" ht="14.25" customHeight="1">
      <c r="J15" s="86"/>
      <c r="K15" s="86"/>
      <c r="L15" s="876"/>
      <c r="M15" s="876"/>
      <c r="N15" s="473"/>
      <c r="O15" s="882" t="s">
        <v>641</v>
      </c>
      <c r="P15" s="572"/>
      <c r="Q15" s="572"/>
      <c r="R15" s="885" t="s">
        <v>655</v>
      </c>
      <c r="S15" s="885"/>
      <c r="T15" s="886"/>
      <c r="U15" s="888"/>
      <c r="V15" s="908"/>
      <c r="W15" s="813"/>
    </row>
    <row r="16" spans="1:33" ht="30.75" customHeight="1">
      <c r="J16" s="86"/>
      <c r="K16" s="86"/>
      <c r="L16" s="876"/>
      <c r="M16" s="876"/>
      <c r="N16" s="472"/>
      <c r="O16" s="883"/>
      <c r="P16" s="570"/>
      <c r="Q16" s="571"/>
      <c r="R16" s="105" t="s">
        <v>274</v>
      </c>
      <c r="S16" s="871" t="s">
        <v>273</v>
      </c>
      <c r="T16" s="872"/>
      <c r="U16" s="889"/>
      <c r="V16" s="908"/>
      <c r="W16" s="813"/>
    </row>
    <row r="17" spans="1:33">
      <c r="J17" s="86"/>
      <c r="K17" s="479">
        <v>1</v>
      </c>
      <c r="L17" s="560" t="s">
        <v>93</v>
      </c>
      <c r="M17" s="560" t="s">
        <v>49</v>
      </c>
      <c r="N17" s="498" t="s">
        <v>49</v>
      </c>
      <c r="O17" s="561">
        <f ca="1">OFFSET(O17,0,-1)+1</f>
        <v>3</v>
      </c>
      <c r="P17" s="562">
        <f ca="1">OFFSET(P17,0,-1)</f>
        <v>3</v>
      </c>
      <c r="Q17" s="562">
        <f ca="1">OFFSET(Q17,0,-1)</f>
        <v>3</v>
      </c>
      <c r="R17" s="561">
        <f ca="1">OFFSET(R17,0,-1)+1</f>
        <v>4</v>
      </c>
      <c r="S17" s="906">
        <f ca="1">OFFSET(S17,0,-1)+1</f>
        <v>5</v>
      </c>
      <c r="T17" s="906"/>
      <c r="U17" s="561">
        <f ca="1">OFFSET(U17,0,-2)+1</f>
        <v>6</v>
      </c>
      <c r="V17" s="562">
        <f ca="1">OFFSET(V17,0,-1)</f>
        <v>6</v>
      </c>
      <c r="W17" s="561">
        <f ca="1">OFFSET(W17,0,-1)+1</f>
        <v>7</v>
      </c>
    </row>
    <row r="18" spans="1:33" ht="22.8">
      <c r="A18" s="895">
        <v>1</v>
      </c>
      <c r="B18" s="681"/>
      <c r="C18" s="681"/>
      <c r="D18" s="681"/>
      <c r="E18" s="682"/>
      <c r="F18" s="683"/>
      <c r="G18" s="683"/>
      <c r="H18" s="683"/>
      <c r="I18" s="226"/>
      <c r="J18" s="654"/>
      <c r="K18" s="660"/>
      <c r="L18" s="545">
        <f>mergeValue(A18)</f>
        <v>1</v>
      </c>
      <c r="M18" s="563" t="s">
        <v>20</v>
      </c>
      <c r="N18" s="535"/>
      <c r="O18" s="907"/>
      <c r="P18" s="907"/>
      <c r="Q18" s="907"/>
      <c r="R18" s="907"/>
      <c r="S18" s="907"/>
      <c r="T18" s="907"/>
      <c r="U18" s="907"/>
      <c r="V18" s="907"/>
      <c r="W18" s="412" t="s">
        <v>476</v>
      </c>
    </row>
    <row r="19" spans="1:33" ht="34.200000000000003">
      <c r="A19" s="895"/>
      <c r="B19" s="895">
        <v>1</v>
      </c>
      <c r="C19" s="681"/>
      <c r="D19" s="681"/>
      <c r="E19" s="683"/>
      <c r="F19" s="683"/>
      <c r="G19" s="683"/>
      <c r="H19" s="683"/>
      <c r="I19" s="653"/>
      <c r="J19" s="652"/>
      <c r="K19" s="655"/>
      <c r="L19" s="545" t="str">
        <f>mergeValue(A19) &amp;"."&amp; mergeValue(B19)</f>
        <v>1.1</v>
      </c>
      <c r="M19" s="513" t="s">
        <v>16</v>
      </c>
      <c r="N19" s="535"/>
      <c r="O19" s="907"/>
      <c r="P19" s="907"/>
      <c r="Q19" s="907"/>
      <c r="R19" s="907"/>
      <c r="S19" s="907"/>
      <c r="T19" s="907"/>
      <c r="U19" s="907"/>
      <c r="V19" s="907"/>
      <c r="W19" s="412" t="s">
        <v>477</v>
      </c>
    </row>
    <row r="20" spans="1:33" ht="22.8">
      <c r="A20" s="895"/>
      <c r="B20" s="895"/>
      <c r="C20" s="895">
        <v>1</v>
      </c>
      <c r="D20" s="681"/>
      <c r="E20" s="683"/>
      <c r="F20" s="683"/>
      <c r="G20" s="683"/>
      <c r="H20" s="683"/>
      <c r="I20" s="659"/>
      <c r="J20" s="652"/>
      <c r="K20" s="655"/>
      <c r="L20" s="545" t="str">
        <f>mergeValue(A20) &amp;"."&amp; mergeValue(B20)&amp;"."&amp; mergeValue(C20)</f>
        <v>1.1.1</v>
      </c>
      <c r="M20" s="514" t="s">
        <v>7</v>
      </c>
      <c r="N20" s="535"/>
      <c r="O20" s="907"/>
      <c r="P20" s="907"/>
      <c r="Q20" s="907"/>
      <c r="R20" s="907"/>
      <c r="S20" s="907"/>
      <c r="T20" s="907"/>
      <c r="U20" s="907"/>
      <c r="V20" s="907"/>
      <c r="W20" s="412" t="s">
        <v>634</v>
      </c>
    </row>
    <row r="21" spans="1:33" ht="22.8">
      <c r="A21" s="895"/>
      <c r="B21" s="895"/>
      <c r="C21" s="895"/>
      <c r="D21" s="895">
        <v>1</v>
      </c>
      <c r="E21" s="683"/>
      <c r="F21" s="683"/>
      <c r="G21" s="683"/>
      <c r="H21" s="683"/>
      <c r="I21" s="659"/>
      <c r="J21" s="652"/>
      <c r="K21" s="655"/>
      <c r="L21" s="545" t="str">
        <f>mergeValue(A21) &amp;"."&amp; mergeValue(B21)&amp;"."&amp; mergeValue(C21)&amp;"."&amp; mergeValue(D21)</f>
        <v>1.1.1.1</v>
      </c>
      <c r="M21" s="515" t="s">
        <v>22</v>
      </c>
      <c r="N21" s="535"/>
      <c r="O21" s="907"/>
      <c r="P21" s="907"/>
      <c r="Q21" s="907"/>
      <c r="R21" s="907"/>
      <c r="S21" s="907"/>
      <c r="T21" s="907"/>
      <c r="U21" s="907"/>
      <c r="V21" s="907"/>
      <c r="W21" s="412" t="s">
        <v>635</v>
      </c>
    </row>
    <row r="22" spans="1:33" ht="114">
      <c r="A22" s="895"/>
      <c r="B22" s="895"/>
      <c r="C22" s="895"/>
      <c r="D22" s="895"/>
      <c r="E22" s="895">
        <v>1</v>
      </c>
      <c r="F22" s="683"/>
      <c r="G22" s="683"/>
      <c r="H22" s="681">
        <v>1</v>
      </c>
      <c r="I22" s="895">
        <v>1</v>
      </c>
      <c r="J22" s="683"/>
      <c r="K22" s="685"/>
      <c r="L22" s="545" t="str">
        <f>mergeValue(A22) &amp;"."&amp; mergeValue(B22)&amp;"."&amp; mergeValue(C22)&amp;"."&amp; mergeValue(D22)&amp;"."&amp; mergeValue(E22)</f>
        <v>1.1.1.1.1</v>
      </c>
      <c r="M22" s="517" t="s">
        <v>9</v>
      </c>
      <c r="N22" s="196"/>
      <c r="O22" s="897"/>
      <c r="P22" s="897"/>
      <c r="Q22" s="897"/>
      <c r="R22" s="897"/>
      <c r="S22" s="897"/>
      <c r="T22" s="897"/>
      <c r="U22" s="897"/>
      <c r="V22" s="897"/>
      <c r="W22" s="412" t="s">
        <v>639</v>
      </c>
    </row>
    <row r="23" spans="1:33" ht="91.2">
      <c r="A23" s="895"/>
      <c r="B23" s="895"/>
      <c r="C23" s="895"/>
      <c r="D23" s="895"/>
      <c r="E23" s="895"/>
      <c r="F23" s="895">
        <v>1</v>
      </c>
      <c r="G23" s="681"/>
      <c r="H23" s="681"/>
      <c r="I23" s="895"/>
      <c r="J23" s="895">
        <v>1</v>
      </c>
      <c r="K23" s="686"/>
      <c r="L23" s="545" t="str">
        <f>mergeValue(A23) &amp;"."&amp; mergeValue(B23)&amp;"."&amp; mergeValue(C23)&amp;"."&amp; mergeValue(D23)&amp;"."&amp; mergeValue(E23)&amp;"."&amp; mergeValue(F23)</f>
        <v>1.1.1.1.1.1</v>
      </c>
      <c r="M23" s="518" t="s">
        <v>10</v>
      </c>
      <c r="N23" s="196"/>
      <c r="O23" s="898"/>
      <c r="P23" s="899"/>
      <c r="Q23" s="899"/>
      <c r="R23" s="899"/>
      <c r="S23" s="899"/>
      <c r="T23" s="899"/>
      <c r="U23" s="899"/>
      <c r="V23" s="900"/>
      <c r="W23" s="412" t="s">
        <v>637</v>
      </c>
      <c r="Y23" s="493" t="str">
        <f>strCheckUnique(Z23:Z26)</f>
        <v/>
      </c>
      <c r="AA23" s="493" t="str">
        <f>IF(O23="","",O23 &amp; ":_")</f>
        <v/>
      </c>
    </row>
    <row r="24" spans="1:33" ht="189" customHeight="1">
      <c r="A24" s="895"/>
      <c r="B24" s="895"/>
      <c r="C24" s="895"/>
      <c r="D24" s="895"/>
      <c r="E24" s="895"/>
      <c r="F24" s="895"/>
      <c r="G24" s="681">
        <v>1</v>
      </c>
      <c r="H24" s="681"/>
      <c r="I24" s="895"/>
      <c r="J24" s="895"/>
      <c r="K24" s="686">
        <v>1</v>
      </c>
      <c r="L24" s="545" t="str">
        <f>mergeValue(A24) &amp;"."&amp; mergeValue(B24)&amp;"."&amp; mergeValue(C24)&amp;"."&amp; mergeValue(D24)&amp;"."&amp; mergeValue(E24)&amp;"."&amp; mergeValue(F24)&amp;"."&amp; mergeValue(G24)</f>
        <v>1.1.1.1.1.1.1</v>
      </c>
      <c r="M24" s="751"/>
      <c r="N24" s="539"/>
      <c r="O24" s="758"/>
      <c r="P24" s="524"/>
      <c r="Q24" s="524"/>
      <c r="R24" s="905"/>
      <c r="S24" s="891" t="s">
        <v>84</v>
      </c>
      <c r="T24" s="905"/>
      <c r="U24" s="891" t="s">
        <v>85</v>
      </c>
      <c r="V24" s="534"/>
      <c r="W24" s="866" t="s">
        <v>657</v>
      </c>
      <c r="X24" s="489" t="str">
        <f>strCheckDate(O25:V25)</f>
        <v/>
      </c>
      <c r="Y24" s="493"/>
      <c r="Z24" s="493" t="str">
        <f>IF(M24="","",M24 )</f>
        <v/>
      </c>
      <c r="AA24" s="493"/>
      <c r="AB24" s="493"/>
      <c r="AC24" s="493"/>
    </row>
    <row r="25" spans="1:33" ht="11.4" hidden="1">
      <c r="A25" s="895"/>
      <c r="B25" s="895"/>
      <c r="C25" s="895"/>
      <c r="D25" s="895"/>
      <c r="E25" s="895"/>
      <c r="F25" s="895"/>
      <c r="G25" s="681"/>
      <c r="H25" s="681"/>
      <c r="I25" s="895"/>
      <c r="J25" s="895"/>
      <c r="K25" s="686"/>
      <c r="L25" s="293"/>
      <c r="M25" s="564"/>
      <c r="N25" s="539"/>
      <c r="O25" s="537"/>
      <c r="P25" s="524"/>
      <c r="Q25" s="537" t="str">
        <f>R24 &amp; "-" &amp; T24</f>
        <v>-</v>
      </c>
      <c r="R25" s="890"/>
      <c r="S25" s="891"/>
      <c r="T25" s="890"/>
      <c r="U25" s="891"/>
      <c r="V25" s="534"/>
      <c r="W25" s="867"/>
    </row>
    <row r="26" spans="1:33" customFormat="1" ht="15" customHeight="1">
      <c r="A26" s="895"/>
      <c r="B26" s="895"/>
      <c r="C26" s="895"/>
      <c r="D26" s="895"/>
      <c r="E26" s="895"/>
      <c r="F26" s="895"/>
      <c r="G26" s="683"/>
      <c r="H26" s="681"/>
      <c r="I26" s="895"/>
      <c r="J26" s="895"/>
      <c r="K26" s="685"/>
      <c r="L26" s="511"/>
      <c r="M26" s="520" t="s">
        <v>25</v>
      </c>
      <c r="N26" s="516"/>
      <c r="O26" s="512"/>
      <c r="P26" s="512"/>
      <c r="Q26" s="512"/>
      <c r="R26" s="530"/>
      <c r="S26" s="162"/>
      <c r="T26" s="525"/>
      <c r="U26" s="516"/>
      <c r="V26" s="522"/>
      <c r="W26" s="868"/>
      <c r="X26" s="490"/>
      <c r="Y26" s="490"/>
      <c r="Z26" s="490"/>
      <c r="AA26" s="490"/>
      <c r="AB26" s="490"/>
      <c r="AC26" s="490"/>
      <c r="AD26" s="490"/>
      <c r="AE26" s="490"/>
      <c r="AF26" s="490"/>
      <c r="AG26" s="490"/>
    </row>
    <row r="27" spans="1:33" customFormat="1" ht="15" customHeight="1">
      <c r="A27" s="895"/>
      <c r="B27" s="895"/>
      <c r="C27" s="895"/>
      <c r="D27" s="895"/>
      <c r="E27" s="895"/>
      <c r="F27" s="683"/>
      <c r="G27" s="683"/>
      <c r="H27" s="681"/>
      <c r="I27" s="895"/>
      <c r="J27" s="683"/>
      <c r="K27" s="685"/>
      <c r="L27" s="511"/>
      <c r="M27" s="519" t="s">
        <v>11</v>
      </c>
      <c r="N27" s="150"/>
      <c r="O27" s="512"/>
      <c r="P27" s="512"/>
      <c r="Q27" s="512"/>
      <c r="R27" s="530"/>
      <c r="S27" s="162"/>
      <c r="T27" s="525"/>
      <c r="U27" s="150"/>
      <c r="V27" s="162"/>
      <c r="W27" s="522"/>
      <c r="X27" s="490"/>
      <c r="Y27" s="490"/>
      <c r="Z27" s="490"/>
      <c r="AA27" s="490"/>
      <c r="AB27" s="490"/>
      <c r="AC27" s="490"/>
      <c r="AD27" s="490"/>
      <c r="AE27" s="490"/>
      <c r="AF27" s="490"/>
      <c r="AG27" s="490"/>
    </row>
    <row r="28" spans="1:33" customFormat="1" ht="15" customHeight="1">
      <c r="A28" s="895"/>
      <c r="B28" s="895"/>
      <c r="C28" s="895"/>
      <c r="D28" s="895"/>
      <c r="E28" s="684"/>
      <c r="F28" s="683"/>
      <c r="G28" s="683"/>
      <c r="H28" s="683"/>
      <c r="I28" s="654"/>
      <c r="J28" s="85"/>
      <c r="K28" s="660"/>
      <c r="L28" s="511"/>
      <c r="M28" s="516" t="s">
        <v>12</v>
      </c>
      <c r="N28" s="149"/>
      <c r="O28" s="512"/>
      <c r="P28" s="512"/>
      <c r="Q28" s="512"/>
      <c r="R28" s="530"/>
      <c r="S28" s="162"/>
      <c r="T28" s="525"/>
      <c r="U28" s="149"/>
      <c r="V28" s="162"/>
      <c r="W28" s="522"/>
      <c r="X28" s="490"/>
      <c r="Y28" s="490"/>
      <c r="Z28" s="490"/>
      <c r="AA28" s="490"/>
      <c r="AB28" s="490"/>
      <c r="AC28" s="490"/>
      <c r="AD28" s="490"/>
      <c r="AE28" s="490"/>
      <c r="AF28" s="490"/>
      <c r="AG28" s="490"/>
    </row>
    <row r="29" spans="1:33" customFormat="1" ht="15" customHeight="1">
      <c r="A29" s="895"/>
      <c r="B29" s="895"/>
      <c r="C29" s="895"/>
      <c r="D29" s="684"/>
      <c r="E29" s="684"/>
      <c r="F29" s="683"/>
      <c r="G29" s="683"/>
      <c r="H29" s="683"/>
      <c r="I29" s="654"/>
      <c r="J29" s="85"/>
      <c r="K29" s="660"/>
      <c r="L29" s="511"/>
      <c r="M29" s="150" t="s">
        <v>17</v>
      </c>
      <c r="N29" s="149"/>
      <c r="O29" s="512"/>
      <c r="P29" s="512"/>
      <c r="Q29" s="512"/>
      <c r="R29" s="530"/>
      <c r="S29" s="162"/>
      <c r="T29" s="525"/>
      <c r="U29" s="149"/>
      <c r="V29" s="162"/>
      <c r="W29" s="522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</row>
    <row r="30" spans="1:33" customFormat="1" ht="15" customHeight="1">
      <c r="A30" s="895"/>
      <c r="B30" s="895"/>
      <c r="C30" s="684"/>
      <c r="D30" s="684"/>
      <c r="E30" s="684"/>
      <c r="F30" s="684"/>
      <c r="G30" s="687"/>
      <c r="H30" s="654"/>
      <c r="I30" s="664"/>
      <c r="J30" s="85"/>
      <c r="K30" s="665"/>
      <c r="L30" s="511"/>
      <c r="M30" s="149" t="s">
        <v>18</v>
      </c>
      <c r="N30" s="149"/>
      <c r="O30" s="512"/>
      <c r="P30" s="512"/>
      <c r="Q30" s="512"/>
      <c r="R30" s="530"/>
      <c r="S30" s="162"/>
      <c r="T30" s="525"/>
      <c r="U30" s="149"/>
      <c r="V30" s="162"/>
      <c r="W30" s="522"/>
      <c r="X30" s="490"/>
      <c r="Y30" s="490"/>
      <c r="Z30" s="490"/>
      <c r="AA30" s="490"/>
      <c r="AB30" s="490"/>
      <c r="AC30" s="490"/>
      <c r="AD30" s="490"/>
      <c r="AE30" s="490"/>
      <c r="AF30" s="490"/>
      <c r="AG30" s="490"/>
    </row>
    <row r="31" spans="1:33" customFormat="1" ht="15" customHeight="1">
      <c r="A31" s="895"/>
      <c r="B31" s="684"/>
      <c r="C31" s="684"/>
      <c r="D31" s="684"/>
      <c r="E31" s="684"/>
      <c r="F31" s="684"/>
      <c r="G31" s="687"/>
      <c r="H31" s="654"/>
      <c r="I31" s="654"/>
      <c r="J31" s="85"/>
      <c r="K31" s="660"/>
      <c r="L31" s="511"/>
      <c r="M31" s="155" t="s">
        <v>19</v>
      </c>
      <c r="N31" s="149"/>
      <c r="O31" s="512"/>
      <c r="P31" s="512"/>
      <c r="Q31" s="512"/>
      <c r="R31" s="530"/>
      <c r="S31" s="162"/>
      <c r="T31" s="525"/>
      <c r="U31" s="149"/>
      <c r="V31" s="162"/>
      <c r="W31" s="522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</row>
    <row r="32" spans="1:33" customFormat="1" ht="15" customHeight="1">
      <c r="L32" s="511"/>
      <c r="M32" s="165" t="s">
        <v>309</v>
      </c>
      <c r="N32" s="149"/>
      <c r="O32" s="512"/>
      <c r="P32" s="512"/>
      <c r="Q32" s="512"/>
      <c r="R32" s="530"/>
      <c r="S32" s="162"/>
      <c r="T32" s="525"/>
      <c r="U32" s="149"/>
      <c r="V32" s="162"/>
      <c r="W32" s="522"/>
      <c r="X32" s="490"/>
      <c r="Y32" s="490"/>
      <c r="Z32" s="490"/>
      <c r="AA32" s="490"/>
      <c r="AB32" s="490"/>
      <c r="AC32" s="490"/>
      <c r="AD32" s="490"/>
      <c r="AE32" s="490"/>
      <c r="AF32" s="490"/>
      <c r="AG32" s="490"/>
    </row>
    <row r="33" spans="12:23" ht="3" customHeight="1">
      <c r="L33" s="475"/>
      <c r="M33" s="475"/>
      <c r="N33" s="475"/>
      <c r="O33" s="475"/>
      <c r="P33" s="475"/>
      <c r="Q33" s="475"/>
      <c r="R33" s="475"/>
      <c r="S33" s="475"/>
      <c r="T33" s="475"/>
      <c r="U33" s="475"/>
    </row>
    <row r="34" spans="12:23" ht="133.5" customHeight="1">
      <c r="L34" s="1">
        <v>1</v>
      </c>
      <c r="M34" s="859" t="s">
        <v>633</v>
      </c>
      <c r="N34" s="859"/>
      <c r="O34" s="859"/>
      <c r="P34" s="859"/>
      <c r="Q34" s="859"/>
      <c r="R34" s="859"/>
      <c r="S34" s="859"/>
      <c r="T34" s="859"/>
      <c r="U34" s="859"/>
      <c r="V34" s="859"/>
      <c r="W34" s="859"/>
    </row>
  </sheetData>
  <sheetProtection password="FA9C" sheet="1" objects="1" scenarios="1" formatColumns="0" formatRows="0"/>
  <dataConsolidate/>
  <mergeCells count="37">
    <mergeCell ref="U14:U16"/>
    <mergeCell ref="O14:T14"/>
    <mergeCell ref="O7:T7"/>
    <mergeCell ref="O8:T8"/>
    <mergeCell ref="O15:O16"/>
    <mergeCell ref="R15:T15"/>
    <mergeCell ref="O12:U12"/>
    <mergeCell ref="S24:S25"/>
    <mergeCell ref="L5:T5"/>
    <mergeCell ref="O9:T9"/>
    <mergeCell ref="O10:T10"/>
    <mergeCell ref="W13:W16"/>
    <mergeCell ref="S16:T16"/>
    <mergeCell ref="V14:V16"/>
    <mergeCell ref="L13:V13"/>
    <mergeCell ref="L14:L16"/>
    <mergeCell ref="M14:M16"/>
    <mergeCell ref="O20:V20"/>
    <mergeCell ref="D21:D28"/>
    <mergeCell ref="O21:V21"/>
    <mergeCell ref="E22:E27"/>
    <mergeCell ref="I22:I27"/>
    <mergeCell ref="O22:V22"/>
    <mergeCell ref="F23:F26"/>
    <mergeCell ref="J23:J26"/>
    <mergeCell ref="O23:V23"/>
    <mergeCell ref="R24:R25"/>
    <mergeCell ref="T24:T25"/>
    <mergeCell ref="U24:U25"/>
    <mergeCell ref="M34:W34"/>
    <mergeCell ref="W24:W26"/>
    <mergeCell ref="S17:T17"/>
    <mergeCell ref="A18:A31"/>
    <mergeCell ref="O18:V18"/>
    <mergeCell ref="B19:B30"/>
    <mergeCell ref="O19:V19"/>
    <mergeCell ref="C20:C29"/>
  </mergeCells>
  <dataValidations count="5">
    <dataValidation type="list" allowBlank="1" showInputMessage="1" showErrorMessage="1" errorTitle="Ошибка" error="Выберите значение из списка" sqref="O22">
      <formula1>kind_of_scheme_in</formula1>
    </dataValidation>
    <dataValidation type="decimal" allowBlank="1" showErrorMessage="1" errorTitle="Ошибка" error="Допускается ввод только неотрицательных чисел!" sqref="O24">
      <formula1>0</formula1>
      <formula2>9.99999999999999E+23</formula2>
    </dataValidation>
    <dataValidation allowBlank="1" promptTitle="checkPeriodRange" sqref="Q25"/>
    <dataValidation type="list" allowBlank="1" showInputMessage="1" showErrorMessage="1" errorTitle="Ошибка" error="Выберите значение из списка" prompt="Выберите значение из списка" sqref="O23:V23">
      <formula1>kind_of_cons</formula1>
    </dataValidation>
    <dataValidation type="list" allowBlank="1" showInputMessage="1" showErrorMessage="1" errorTitle="Ошибка" error="Выберите значение из списка" prompt="Выберите значение из списка" sqref="M24">
      <formula1>kind_of_heat_transfer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rgb="FFFFCC99"/>
  </sheetPr>
  <dimension ref="A1"/>
  <sheetViews>
    <sheetView showGridLines="0" workbookViewId="0"/>
  </sheetViews>
  <sheetFormatPr defaultColWidth="9.125" defaultRowHeight="11.4"/>
  <cols>
    <col min="1" max="16384" width="9.125" style="174"/>
  </cols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4">
    <tabColor indexed="22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544" hidden="1" customWidth="1"/>
    <col min="2" max="4" width="3.75" style="538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538"/>
    <col min="12" max="12" width="11.125" style="538" customWidth="1"/>
    <col min="13" max="20" width="10.625" style="538"/>
    <col min="21" max="16384" width="10.625" style="36"/>
  </cols>
  <sheetData>
    <row r="1" spans="1:20" ht="3" customHeight="1">
      <c r="A1" s="544" t="s">
        <v>51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543"/>
      <c r="B4" s="543"/>
      <c r="C4" s="543"/>
      <c r="D4" s="543"/>
      <c r="F4" s="813" t="s">
        <v>454</v>
      </c>
      <c r="G4" s="813"/>
      <c r="H4" s="813"/>
      <c r="I4" s="863" t="s">
        <v>455</v>
      </c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</row>
    <row r="5" spans="1:20" s="190" customFormat="1" ht="11.25" customHeight="1">
      <c r="A5" s="543"/>
      <c r="B5" s="543"/>
      <c r="C5" s="543"/>
      <c r="D5" s="543"/>
      <c r="F5" s="319" t="s">
        <v>92</v>
      </c>
      <c r="G5" s="336" t="s">
        <v>457</v>
      </c>
      <c r="H5" s="318" t="s">
        <v>442</v>
      </c>
      <c r="I5" s="863"/>
      <c r="J5" s="543"/>
      <c r="K5" s="543"/>
      <c r="L5" s="543"/>
      <c r="M5" s="543"/>
      <c r="N5" s="543"/>
      <c r="O5" s="543"/>
      <c r="P5" s="543"/>
      <c r="Q5" s="543"/>
      <c r="R5" s="543"/>
      <c r="S5" s="543"/>
      <c r="T5" s="543"/>
    </row>
    <row r="6" spans="1:20" s="190" customFormat="1" ht="12" customHeight="1">
      <c r="A6" s="543"/>
      <c r="B6" s="543"/>
      <c r="C6" s="543"/>
      <c r="D6" s="543"/>
      <c r="F6" s="552" t="s">
        <v>93</v>
      </c>
      <c r="G6" s="554">
        <v>2</v>
      </c>
      <c r="H6" s="555">
        <v>3</v>
      </c>
      <c r="I6" s="553">
        <v>4</v>
      </c>
      <c r="J6" s="543">
        <v>4</v>
      </c>
      <c r="K6" s="543"/>
      <c r="L6" s="543"/>
      <c r="M6" s="543"/>
      <c r="N6" s="543"/>
      <c r="O6" s="543"/>
      <c r="P6" s="543"/>
      <c r="Q6" s="543"/>
      <c r="R6" s="543"/>
      <c r="S6" s="543"/>
      <c r="T6" s="543"/>
    </row>
    <row r="7" spans="1:20" s="190" customFormat="1" ht="18.600000000000001">
      <c r="A7" s="543"/>
      <c r="B7" s="543"/>
      <c r="C7" s="543"/>
      <c r="D7" s="543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543"/>
      <c r="L7" s="543"/>
      <c r="M7" s="543"/>
      <c r="N7" s="543"/>
      <c r="O7" s="543"/>
      <c r="P7" s="543"/>
      <c r="Q7" s="543"/>
      <c r="R7" s="543"/>
      <c r="S7" s="543"/>
      <c r="T7" s="543"/>
    </row>
    <row r="8" spans="1:20" s="190" customFormat="1" ht="45.6">
      <c r="A8" s="864">
        <v>1</v>
      </c>
      <c r="B8" s="543"/>
      <c r="C8" s="543"/>
      <c r="D8" s="543"/>
      <c r="F8" s="334" t="str">
        <f>"2." &amp;mergeValue(A8)</f>
        <v>2.1</v>
      </c>
      <c r="G8" s="416" t="s">
        <v>494</v>
      </c>
      <c r="H8" s="317"/>
      <c r="I8" s="196" t="s">
        <v>591</v>
      </c>
      <c r="J8" s="557"/>
      <c r="K8" s="543"/>
      <c r="L8" s="543"/>
      <c r="M8" s="543"/>
      <c r="N8" s="543"/>
      <c r="O8" s="543"/>
      <c r="P8" s="543"/>
      <c r="Q8" s="543"/>
      <c r="R8" s="543"/>
      <c r="S8" s="543"/>
      <c r="T8" s="543"/>
    </row>
    <row r="9" spans="1:20" s="190" customFormat="1" ht="22.8">
      <c r="A9" s="864"/>
      <c r="B9" s="543"/>
      <c r="C9" s="543"/>
      <c r="D9" s="543"/>
      <c r="F9" s="334" t="str">
        <f>"3." &amp;mergeValue(A9)</f>
        <v>3.1</v>
      </c>
      <c r="G9" s="416" t="s">
        <v>495</v>
      </c>
      <c r="H9" s="317"/>
      <c r="I9" s="196" t="s">
        <v>589</v>
      </c>
      <c r="J9" s="557"/>
      <c r="K9" s="543"/>
      <c r="L9" s="543"/>
      <c r="M9" s="543"/>
      <c r="N9" s="543"/>
      <c r="O9" s="543"/>
      <c r="P9" s="543"/>
      <c r="Q9" s="543"/>
      <c r="R9" s="543"/>
      <c r="S9" s="543"/>
      <c r="T9" s="543"/>
    </row>
    <row r="10" spans="1:20" s="190" customFormat="1" ht="22.8">
      <c r="A10" s="864"/>
      <c r="B10" s="543"/>
      <c r="C10" s="543"/>
      <c r="D10" s="543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543"/>
      <c r="L10" s="543"/>
      <c r="M10" s="543"/>
      <c r="N10" s="543"/>
      <c r="O10" s="543"/>
      <c r="P10" s="543"/>
      <c r="Q10" s="543"/>
      <c r="R10" s="543"/>
      <c r="S10" s="543"/>
      <c r="T10" s="543"/>
    </row>
    <row r="11" spans="1:20" s="190" customFormat="1" ht="18.600000000000001">
      <c r="A11" s="864"/>
      <c r="B11" s="864">
        <v>1</v>
      </c>
      <c r="C11" s="559"/>
      <c r="D11" s="559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543"/>
      <c r="L11" s="543"/>
      <c r="M11" s="543"/>
      <c r="N11" s="543"/>
      <c r="O11" s="543"/>
      <c r="P11" s="543"/>
      <c r="Q11" s="543"/>
      <c r="R11" s="543"/>
      <c r="S11" s="543"/>
      <c r="T11" s="543"/>
    </row>
    <row r="12" spans="1:20" s="190" customFormat="1" ht="22.8">
      <c r="A12" s="864"/>
      <c r="B12" s="864"/>
      <c r="C12" s="864">
        <v>1</v>
      </c>
      <c r="D12" s="559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557"/>
      <c r="K12" s="543"/>
      <c r="L12" s="543"/>
      <c r="M12" s="543"/>
      <c r="N12" s="543"/>
      <c r="O12" s="543"/>
      <c r="P12" s="543"/>
      <c r="Q12" s="543"/>
      <c r="R12" s="543"/>
      <c r="S12" s="543"/>
      <c r="T12" s="543"/>
    </row>
    <row r="13" spans="1:20" s="190" customFormat="1" ht="39" customHeight="1">
      <c r="A13" s="864"/>
      <c r="B13" s="864"/>
      <c r="C13" s="864"/>
      <c r="D13" s="559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557"/>
      <c r="K13" s="543"/>
      <c r="L13" s="543"/>
      <c r="M13" s="543"/>
      <c r="N13" s="543"/>
      <c r="O13" s="543"/>
      <c r="P13" s="543"/>
      <c r="Q13" s="543"/>
      <c r="R13" s="543"/>
      <c r="S13" s="543"/>
      <c r="T13" s="543"/>
    </row>
    <row r="14" spans="1:20" s="190" customFormat="1" ht="18.600000000000001">
      <c r="A14" s="864"/>
      <c r="B14" s="864"/>
      <c r="C14" s="864"/>
      <c r="D14" s="559"/>
      <c r="F14" s="337"/>
      <c r="G14" s="150" t="s">
        <v>4</v>
      </c>
      <c r="H14" s="342"/>
      <c r="I14" s="865"/>
      <c r="J14" s="557"/>
      <c r="K14" s="543"/>
      <c r="L14" s="543"/>
      <c r="M14" s="543"/>
      <c r="N14" s="543"/>
      <c r="O14" s="543"/>
      <c r="P14" s="543"/>
      <c r="Q14" s="543"/>
      <c r="R14" s="543"/>
      <c r="S14" s="543"/>
      <c r="T14" s="543"/>
    </row>
    <row r="15" spans="1:20" s="190" customFormat="1" ht="18.600000000000001">
      <c r="A15" s="864"/>
      <c r="B15" s="864"/>
      <c r="C15" s="559"/>
      <c r="D15" s="559"/>
      <c r="F15" s="420"/>
      <c r="G15" s="195" t="s">
        <v>403</v>
      </c>
      <c r="H15" s="421"/>
      <c r="I15" s="422"/>
      <c r="J15" s="557"/>
      <c r="K15" s="543"/>
      <c r="L15" s="543"/>
      <c r="M15" s="543"/>
      <c r="N15" s="543"/>
      <c r="O15" s="543"/>
      <c r="P15" s="543"/>
      <c r="Q15" s="543"/>
      <c r="R15" s="543"/>
      <c r="S15" s="543"/>
      <c r="T15" s="543"/>
    </row>
    <row r="16" spans="1:20" s="190" customFormat="1" ht="18.600000000000001">
      <c r="A16" s="864"/>
      <c r="B16" s="543"/>
      <c r="C16" s="543"/>
      <c r="D16" s="543"/>
      <c r="F16" s="337"/>
      <c r="G16" s="155" t="s">
        <v>506</v>
      </c>
      <c r="H16" s="338"/>
      <c r="I16" s="339"/>
      <c r="J16" s="557"/>
      <c r="K16" s="543"/>
      <c r="L16" s="543"/>
      <c r="M16" s="543"/>
      <c r="N16" s="543"/>
      <c r="O16" s="543"/>
      <c r="P16" s="543"/>
      <c r="Q16" s="543"/>
      <c r="R16" s="543"/>
      <c r="S16" s="543"/>
      <c r="T16" s="543"/>
    </row>
    <row r="17" spans="1:20" s="190" customFormat="1" ht="18.600000000000001">
      <c r="A17" s="543"/>
      <c r="B17" s="543"/>
      <c r="C17" s="543"/>
      <c r="D17" s="543"/>
      <c r="F17" s="337"/>
      <c r="G17" s="165" t="s">
        <v>505</v>
      </c>
      <c r="H17" s="338"/>
      <c r="I17" s="339"/>
      <c r="J17" s="557"/>
      <c r="K17" s="543"/>
      <c r="L17" s="543"/>
      <c r="M17" s="543"/>
      <c r="N17" s="543"/>
      <c r="O17" s="543"/>
      <c r="P17" s="543"/>
      <c r="Q17" s="543"/>
      <c r="R17" s="543"/>
      <c r="S17" s="543"/>
      <c r="T17" s="543"/>
    </row>
    <row r="18" spans="1:20" s="326" customFormat="1" ht="3" customHeight="1">
      <c r="A18" s="556"/>
      <c r="B18" s="556"/>
      <c r="C18" s="556"/>
      <c r="D18" s="556"/>
      <c r="F18" s="344"/>
      <c r="G18" s="345"/>
      <c r="H18" s="346"/>
      <c r="I18" s="347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</row>
    <row r="19" spans="1:20" s="326" customFormat="1" ht="15" customHeight="1">
      <c r="A19" s="556"/>
      <c r="B19" s="556"/>
      <c r="C19" s="556"/>
      <c r="D19" s="556"/>
      <c r="F19" s="325"/>
      <c r="G19" s="859" t="s">
        <v>594</v>
      </c>
      <c r="H19" s="859"/>
      <c r="I19" s="22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B11:B15"/>
    <mergeCell ref="C12:C14"/>
    <mergeCell ref="I13:I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4">
    <tabColor rgb="FFEAEBEE"/>
    <pageSetUpPr fitToPage="1"/>
  </sheetPr>
  <dimension ref="A1:AJ34"/>
  <sheetViews>
    <sheetView showGridLines="0" topLeftCell="I4" zoomScaleNormal="100" workbookViewId="0"/>
  </sheetViews>
  <sheetFormatPr defaultColWidth="10.625" defaultRowHeight="13.8"/>
  <cols>
    <col min="1" max="6" width="10.625" style="538" hidden="1" customWidth="1"/>
    <col min="7" max="8" width="9.125" style="544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15" width="23.75" style="36" customWidth="1"/>
    <col min="16" max="17" width="1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35" width="10.625" style="538"/>
    <col min="36" max="16384" width="10.625" style="36"/>
  </cols>
  <sheetData>
    <row r="1" spans="1:35" ht="14.25" hidden="1" customHeight="1"/>
    <row r="2" spans="1:35" ht="14.25" hidden="1" customHeight="1"/>
    <row r="3" spans="1:35" ht="14.25" hidden="1" customHeight="1"/>
    <row r="4" spans="1:35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37"/>
    </row>
    <row r="5" spans="1:35" ht="22.5" customHeight="1">
      <c r="J5" s="86"/>
      <c r="K5" s="86"/>
      <c r="L5" s="892" t="s">
        <v>658</v>
      </c>
      <c r="M5" s="892"/>
      <c r="N5" s="892"/>
      <c r="O5" s="892"/>
      <c r="P5" s="892"/>
      <c r="Q5" s="892"/>
      <c r="R5" s="892"/>
      <c r="S5" s="892"/>
      <c r="T5" s="892"/>
      <c r="U5" s="486"/>
    </row>
    <row r="6" spans="1:35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37"/>
    </row>
    <row r="7" spans="1:35" s="190" customFormat="1" ht="22.8">
      <c r="A7" s="543"/>
      <c r="B7" s="543"/>
      <c r="C7" s="543"/>
      <c r="D7" s="543"/>
      <c r="E7" s="543"/>
      <c r="F7" s="543"/>
      <c r="G7" s="543"/>
      <c r="H7" s="543"/>
      <c r="L7" s="488"/>
      <c r="M7" s="558" t="s">
        <v>502</v>
      </c>
      <c r="N7" s="583"/>
      <c r="O7" s="910" t="str">
        <f>IF(NameOrPr_ch="",IF(NameOrPr="","",NameOrPr),NameOrPr_ch)</f>
        <v>Комитет по тарифам и ценам Курской области</v>
      </c>
      <c r="P7" s="911"/>
      <c r="Q7" s="911"/>
      <c r="R7" s="911"/>
      <c r="S7" s="911"/>
      <c r="T7" s="912"/>
      <c r="U7" s="584"/>
      <c r="X7" s="543"/>
      <c r="Y7" s="543"/>
      <c r="Z7" s="543"/>
      <c r="AA7" s="543"/>
      <c r="AB7" s="543"/>
      <c r="AC7" s="543"/>
      <c r="AD7" s="543"/>
      <c r="AE7" s="543"/>
      <c r="AF7" s="543"/>
      <c r="AG7" s="543"/>
      <c r="AH7" s="543"/>
      <c r="AI7" s="543"/>
    </row>
    <row r="8" spans="1:35" s="190" customFormat="1" ht="18.600000000000001">
      <c r="A8" s="543"/>
      <c r="B8" s="543"/>
      <c r="C8" s="543"/>
      <c r="D8" s="543"/>
      <c r="E8" s="543"/>
      <c r="F8" s="543"/>
      <c r="G8" s="543"/>
      <c r="H8" s="543"/>
      <c r="L8" s="488"/>
      <c r="M8" s="558" t="s">
        <v>597</v>
      </c>
      <c r="N8" s="583"/>
      <c r="O8" s="910" t="str">
        <f>IF(datePr_ch="",IF(datePr="","",datePr),datePr_ch)</f>
        <v>02.11.2021</v>
      </c>
      <c r="P8" s="911"/>
      <c r="Q8" s="911"/>
      <c r="R8" s="911"/>
      <c r="S8" s="911"/>
      <c r="T8" s="912"/>
      <c r="U8" s="584"/>
      <c r="X8" s="543"/>
      <c r="Y8" s="543"/>
      <c r="Z8" s="543"/>
      <c r="AA8" s="543"/>
      <c r="AB8" s="543"/>
      <c r="AC8" s="543"/>
      <c r="AD8" s="543"/>
      <c r="AE8" s="543"/>
      <c r="AF8" s="543"/>
      <c r="AG8" s="543"/>
      <c r="AH8" s="543"/>
      <c r="AI8" s="543"/>
    </row>
    <row r="9" spans="1:35" s="190" customFormat="1" ht="18.600000000000001">
      <c r="A9" s="543"/>
      <c r="B9" s="543"/>
      <c r="C9" s="543"/>
      <c r="D9" s="543"/>
      <c r="E9" s="543"/>
      <c r="F9" s="543"/>
      <c r="G9" s="543"/>
      <c r="H9" s="543"/>
      <c r="L9" s="152"/>
      <c r="M9" s="558" t="s">
        <v>596</v>
      </c>
      <c r="N9" s="583"/>
      <c r="O9" s="910" t="str">
        <f>IF(numberPr_ch="",IF(numberPr="","",numberPr),numberPr_ch)</f>
        <v>Постановление №46</v>
      </c>
      <c r="P9" s="911"/>
      <c r="Q9" s="911"/>
      <c r="R9" s="911"/>
      <c r="S9" s="911"/>
      <c r="T9" s="912"/>
      <c r="U9" s="584"/>
      <c r="X9" s="543"/>
      <c r="Y9" s="543"/>
      <c r="Z9" s="543"/>
      <c r="AA9" s="543"/>
      <c r="AB9" s="543"/>
      <c r="AC9" s="543"/>
      <c r="AD9" s="543"/>
      <c r="AE9" s="543"/>
      <c r="AF9" s="543"/>
      <c r="AG9" s="543"/>
      <c r="AH9" s="543"/>
      <c r="AI9" s="543"/>
    </row>
    <row r="10" spans="1:35" s="190" customFormat="1" ht="22.8">
      <c r="A10" s="543"/>
      <c r="B10" s="543"/>
      <c r="C10" s="543"/>
      <c r="D10" s="543"/>
      <c r="E10" s="543"/>
      <c r="F10" s="543"/>
      <c r="G10" s="543"/>
      <c r="H10" s="543"/>
      <c r="L10" s="152"/>
      <c r="M10" s="558" t="s">
        <v>501</v>
      </c>
      <c r="N10" s="583"/>
      <c r="O10" s="910" t="str">
        <f>IF(IstPub_ch="",IF(IstPub="","",IstPub),IstPub_ch)</f>
        <v>Газета "Курская правда" №134(26808) от 09.11.2021</v>
      </c>
      <c r="P10" s="911"/>
      <c r="Q10" s="911"/>
      <c r="R10" s="911"/>
      <c r="S10" s="911"/>
      <c r="T10" s="912"/>
      <c r="U10" s="584"/>
      <c r="X10" s="543"/>
      <c r="Y10" s="543"/>
      <c r="Z10" s="543"/>
      <c r="AA10" s="543"/>
      <c r="AB10" s="543"/>
      <c r="AC10" s="543"/>
      <c r="AD10" s="543"/>
      <c r="AE10" s="543"/>
      <c r="AF10" s="543"/>
      <c r="AG10" s="543"/>
      <c r="AH10" s="543"/>
      <c r="AI10" s="543"/>
    </row>
    <row r="11" spans="1:35" s="190" customFormat="1" ht="11.25" hidden="1" customHeight="1">
      <c r="A11" s="543"/>
      <c r="B11" s="543"/>
      <c r="C11" s="543"/>
      <c r="D11" s="543"/>
      <c r="E11" s="543"/>
      <c r="F11" s="543"/>
      <c r="G11" s="543"/>
      <c r="H11" s="543"/>
      <c r="L11" s="893"/>
      <c r="M11" s="893"/>
      <c r="N11" s="478"/>
      <c r="O11" s="913"/>
      <c r="P11" s="913"/>
      <c r="Q11" s="913"/>
      <c r="R11" s="913"/>
      <c r="S11" s="913"/>
      <c r="T11" s="913"/>
      <c r="U11" s="541" t="s">
        <v>373</v>
      </c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</row>
    <row r="12" spans="1:35">
      <c r="J12" s="86"/>
      <c r="K12" s="86"/>
      <c r="L12" s="37"/>
      <c r="M12" s="37"/>
      <c r="N12" s="37"/>
      <c r="O12" s="914"/>
      <c r="P12" s="914"/>
      <c r="Q12" s="914"/>
      <c r="R12" s="914"/>
      <c r="S12" s="914"/>
      <c r="T12" s="914"/>
      <c r="U12" s="914"/>
    </row>
    <row r="13" spans="1:35" ht="14.25" customHeight="1">
      <c r="J13" s="86"/>
      <c r="K13" s="86"/>
      <c r="L13" s="813" t="s">
        <v>454</v>
      </c>
      <c r="M13" s="813"/>
      <c r="N13" s="813"/>
      <c r="O13" s="813"/>
      <c r="P13" s="813"/>
      <c r="Q13" s="813"/>
      <c r="R13" s="813"/>
      <c r="S13" s="813"/>
      <c r="T13" s="813"/>
      <c r="U13" s="813"/>
      <c r="V13" s="813"/>
      <c r="W13" s="813" t="s">
        <v>455</v>
      </c>
    </row>
    <row r="14" spans="1:35" ht="14.25" customHeight="1">
      <c r="J14" s="86"/>
      <c r="K14" s="86"/>
      <c r="L14" s="876" t="s">
        <v>92</v>
      </c>
      <c r="M14" s="876" t="s">
        <v>640</v>
      </c>
      <c r="N14" s="510"/>
      <c r="O14" s="877" t="s">
        <v>642</v>
      </c>
      <c r="P14" s="878"/>
      <c r="Q14" s="878"/>
      <c r="R14" s="878"/>
      <c r="S14" s="878"/>
      <c r="T14" s="879"/>
      <c r="U14" s="887" t="s">
        <v>341</v>
      </c>
      <c r="V14" s="873" t="s">
        <v>275</v>
      </c>
      <c r="W14" s="813"/>
    </row>
    <row r="15" spans="1:35" ht="14.25" customHeight="1">
      <c r="J15" s="86"/>
      <c r="K15" s="86"/>
      <c r="L15" s="876"/>
      <c r="M15" s="876"/>
      <c r="N15" s="510"/>
      <c r="O15" s="882" t="s">
        <v>622</v>
      </c>
      <c r="P15" s="880"/>
      <c r="Q15" s="881"/>
      <c r="R15" s="885" t="s">
        <v>655</v>
      </c>
      <c r="S15" s="885"/>
      <c r="T15" s="886"/>
      <c r="U15" s="888"/>
      <c r="V15" s="874"/>
      <c r="W15" s="813"/>
    </row>
    <row r="16" spans="1:35" ht="30" customHeight="1">
      <c r="J16" s="86"/>
      <c r="K16" s="86"/>
      <c r="L16" s="876"/>
      <c r="M16" s="876"/>
      <c r="N16" s="509"/>
      <c r="O16" s="883"/>
      <c r="P16" s="104"/>
      <c r="Q16" s="104"/>
      <c r="R16" s="105" t="s">
        <v>274</v>
      </c>
      <c r="S16" s="871" t="s">
        <v>273</v>
      </c>
      <c r="T16" s="872"/>
      <c r="U16" s="889"/>
      <c r="V16" s="875"/>
      <c r="W16" s="813"/>
    </row>
    <row r="17" spans="1:36">
      <c r="J17" s="86"/>
      <c r="K17" s="527">
        <v>1</v>
      </c>
      <c r="L17" s="565" t="s">
        <v>93</v>
      </c>
      <c r="M17" s="565" t="s">
        <v>49</v>
      </c>
      <c r="N17" s="585" t="s">
        <v>49</v>
      </c>
      <c r="O17" s="566">
        <f ca="1">OFFSET(O17,0,-1)+1</f>
        <v>3</v>
      </c>
      <c r="P17" s="567">
        <f ca="1">OFFSET(P17,0,-1)</f>
        <v>3</v>
      </c>
      <c r="Q17" s="567">
        <f ca="1">OFFSET(Q17,0,-1)</f>
        <v>3</v>
      </c>
      <c r="R17" s="566">
        <f ca="1">OFFSET(R17,0,-1)+1</f>
        <v>4</v>
      </c>
      <c r="S17" s="894">
        <f ca="1">OFFSET(S17,0,-1)+1</f>
        <v>5</v>
      </c>
      <c r="T17" s="894"/>
      <c r="U17" s="566">
        <f ca="1">OFFSET(U17,0,-2)+1</f>
        <v>6</v>
      </c>
      <c r="V17" s="567">
        <f ca="1">OFFSET(V17,0,-1)</f>
        <v>6</v>
      </c>
      <c r="W17" s="566">
        <f ca="1">OFFSET(W17,0,-1)+1</f>
        <v>7</v>
      </c>
    </row>
    <row r="18" spans="1:36" ht="22.8">
      <c r="A18" s="895">
        <v>1</v>
      </c>
      <c r="B18" s="689"/>
      <c r="C18" s="689"/>
      <c r="D18" s="689"/>
      <c r="E18" s="690"/>
      <c r="F18" s="691"/>
      <c r="G18" s="689"/>
      <c r="H18" s="689"/>
      <c r="I18" s="226"/>
      <c r="J18" s="654"/>
      <c r="K18" s="694">
        <v>1</v>
      </c>
      <c r="L18" s="545">
        <f>mergeValue(A18)</f>
        <v>1</v>
      </c>
      <c r="M18" s="563" t="s">
        <v>20</v>
      </c>
      <c r="N18" s="535"/>
      <c r="O18" s="907"/>
      <c r="P18" s="907"/>
      <c r="Q18" s="907"/>
      <c r="R18" s="907"/>
      <c r="S18" s="907"/>
      <c r="T18" s="907"/>
      <c r="U18" s="907"/>
      <c r="V18" s="907"/>
      <c r="W18" s="412" t="s">
        <v>659</v>
      </c>
    </row>
    <row r="19" spans="1:36" ht="34.200000000000003">
      <c r="A19" s="895"/>
      <c r="B19" s="895">
        <v>1</v>
      </c>
      <c r="C19" s="689"/>
      <c r="D19" s="689"/>
      <c r="E19" s="691"/>
      <c r="F19" s="691"/>
      <c r="G19" s="689"/>
      <c r="H19" s="689"/>
      <c r="I19" s="653"/>
      <c r="J19" s="652"/>
      <c r="K19" s="694">
        <v>1</v>
      </c>
      <c r="L19" s="545" t="str">
        <f>mergeValue(A19) &amp;"."&amp; mergeValue(B19)</f>
        <v>1.1</v>
      </c>
      <c r="M19" s="513" t="s">
        <v>16</v>
      </c>
      <c r="N19" s="535"/>
      <c r="O19" s="907"/>
      <c r="P19" s="907"/>
      <c r="Q19" s="907"/>
      <c r="R19" s="907"/>
      <c r="S19" s="907"/>
      <c r="T19" s="907"/>
      <c r="U19" s="907"/>
      <c r="V19" s="907"/>
      <c r="W19" s="412" t="s">
        <v>477</v>
      </c>
    </row>
    <row r="20" spans="1:36" ht="22.8">
      <c r="A20" s="895"/>
      <c r="B20" s="895"/>
      <c r="C20" s="895">
        <v>1</v>
      </c>
      <c r="D20" s="689"/>
      <c r="E20" s="691"/>
      <c r="F20" s="691"/>
      <c r="G20" s="689"/>
      <c r="H20" s="689"/>
      <c r="I20" s="659"/>
      <c r="J20" s="652"/>
      <c r="K20" s="694">
        <v>1</v>
      </c>
      <c r="L20" s="545" t="str">
        <f>mergeValue(A20) &amp;"."&amp; mergeValue(B20)&amp;"."&amp; mergeValue(C20)</f>
        <v>1.1.1</v>
      </c>
      <c r="M20" s="514" t="s">
        <v>7</v>
      </c>
      <c r="N20" s="535"/>
      <c r="O20" s="907"/>
      <c r="P20" s="907"/>
      <c r="Q20" s="907"/>
      <c r="R20" s="907"/>
      <c r="S20" s="907"/>
      <c r="T20" s="907"/>
      <c r="U20" s="907"/>
      <c r="V20" s="907"/>
      <c r="W20" s="412" t="s">
        <v>634</v>
      </c>
    </row>
    <row r="21" spans="1:36" ht="22.8">
      <c r="A21" s="895"/>
      <c r="B21" s="895"/>
      <c r="C21" s="895"/>
      <c r="D21" s="895">
        <v>1</v>
      </c>
      <c r="E21" s="691"/>
      <c r="F21" s="691"/>
      <c r="G21" s="689"/>
      <c r="H21" s="689"/>
      <c r="I21" s="895">
        <v>1</v>
      </c>
      <c r="J21" s="652"/>
      <c r="K21" s="694">
        <v>1</v>
      </c>
      <c r="L21" s="545" t="str">
        <f>mergeValue(A21) &amp;"."&amp; mergeValue(B21)&amp;"."&amp; mergeValue(C21)&amp;"."&amp; mergeValue(D21)</f>
        <v>1.1.1.1</v>
      </c>
      <c r="M21" s="515" t="s">
        <v>22</v>
      </c>
      <c r="N21" s="535"/>
      <c r="O21" s="907"/>
      <c r="P21" s="907"/>
      <c r="Q21" s="907"/>
      <c r="R21" s="907"/>
      <c r="S21" s="907"/>
      <c r="T21" s="907"/>
      <c r="U21" s="907"/>
      <c r="V21" s="907"/>
      <c r="W21" s="412" t="s">
        <v>635</v>
      </c>
    </row>
    <row r="22" spans="1:36" ht="11.25" hidden="1" customHeight="1">
      <c r="A22" s="895"/>
      <c r="B22" s="895"/>
      <c r="C22" s="895"/>
      <c r="D22" s="895"/>
      <c r="E22" s="895">
        <v>1</v>
      </c>
      <c r="F22" s="691"/>
      <c r="G22" s="689"/>
      <c r="H22" s="689"/>
      <c r="I22" s="895"/>
      <c r="J22" s="691"/>
      <c r="K22" s="694">
        <v>1</v>
      </c>
      <c r="L22" s="545"/>
      <c r="M22" s="517"/>
      <c r="N22" s="196"/>
      <c r="O22" s="415"/>
      <c r="P22" s="415"/>
      <c r="Q22" s="415"/>
      <c r="R22" s="415"/>
      <c r="S22" s="415"/>
      <c r="T22" s="415"/>
      <c r="U22" s="545"/>
      <c r="V22" s="496"/>
      <c r="W22" s="521"/>
    </row>
    <row r="23" spans="1:36" ht="91.2">
      <c r="A23" s="895"/>
      <c r="B23" s="895"/>
      <c r="C23" s="895"/>
      <c r="D23" s="895"/>
      <c r="E23" s="895"/>
      <c r="F23" s="895">
        <v>1</v>
      </c>
      <c r="G23" s="689"/>
      <c r="H23" s="689"/>
      <c r="I23" s="895"/>
      <c r="J23" s="915"/>
      <c r="K23" s="694">
        <v>1</v>
      </c>
      <c r="L23" s="545" t="str">
        <f>mergeValue(A23) &amp;"."&amp; mergeValue(B23)&amp;"."&amp; mergeValue(C23)&amp;"."&amp; mergeValue(D23)&amp;"."&amp;  mergeValue(F23)</f>
        <v>1.1.1.1.1</v>
      </c>
      <c r="M23" s="517" t="s">
        <v>10</v>
      </c>
      <c r="N23" s="196"/>
      <c r="O23" s="897"/>
      <c r="P23" s="897"/>
      <c r="Q23" s="897"/>
      <c r="R23" s="897"/>
      <c r="S23" s="897"/>
      <c r="T23" s="897"/>
      <c r="U23" s="897"/>
      <c r="V23" s="897"/>
      <c r="W23" s="412" t="s">
        <v>636</v>
      </c>
      <c r="Y23" s="542" t="str">
        <f>strCheckUnique(Z23:Z26)</f>
        <v/>
      </c>
      <c r="AA23" s="542"/>
    </row>
    <row r="24" spans="1:36" ht="189" customHeight="1">
      <c r="A24" s="895"/>
      <c r="B24" s="895"/>
      <c r="C24" s="895"/>
      <c r="D24" s="895"/>
      <c r="E24" s="895"/>
      <c r="F24" s="895"/>
      <c r="G24" s="689">
        <v>1</v>
      </c>
      <c r="H24" s="689"/>
      <c r="I24" s="895"/>
      <c r="J24" s="915"/>
      <c r="K24" s="688"/>
      <c r="L24" s="545" t="str">
        <f>mergeValue(A24) &amp;"."&amp; mergeValue(B24)&amp;"."&amp; mergeValue(C24)&amp;"."&amp; mergeValue(D24)&amp;"."&amp;  mergeValue(F24)&amp;"."&amp;  mergeValue(G24)</f>
        <v>1.1.1.1.1.1</v>
      </c>
      <c r="M24" s="751"/>
      <c r="N24" s="539"/>
      <c r="O24" s="524"/>
      <c r="P24" s="524"/>
      <c r="Q24" s="524"/>
      <c r="R24" s="905"/>
      <c r="S24" s="891" t="s">
        <v>84</v>
      </c>
      <c r="T24" s="905"/>
      <c r="U24" s="891" t="s">
        <v>85</v>
      </c>
      <c r="V24" s="107"/>
      <c r="W24" s="866" t="s">
        <v>660</v>
      </c>
      <c r="X24" s="538" t="str">
        <f>strCheckDate(O25:V25)</f>
        <v/>
      </c>
      <c r="Y24" s="542"/>
      <c r="Z24" s="542" t="str">
        <f>IF(M24="","",M24 )</f>
        <v/>
      </c>
      <c r="AA24" s="542"/>
      <c r="AB24" s="542"/>
      <c r="AC24" s="542"/>
    </row>
    <row r="25" spans="1:36" ht="11.25" hidden="1" customHeight="1">
      <c r="A25" s="895"/>
      <c r="B25" s="895"/>
      <c r="C25" s="895"/>
      <c r="D25" s="895"/>
      <c r="E25" s="895"/>
      <c r="F25" s="895"/>
      <c r="G25" s="689"/>
      <c r="H25" s="689"/>
      <c r="I25" s="895"/>
      <c r="J25" s="915"/>
      <c r="K25" s="694">
        <v>1</v>
      </c>
      <c r="L25" s="293"/>
      <c r="M25" s="564"/>
      <c r="N25" s="539"/>
      <c r="O25" s="524"/>
      <c r="P25" s="524"/>
      <c r="Q25" s="537" t="str">
        <f>R24 &amp; "-" &amp; T24</f>
        <v>-</v>
      </c>
      <c r="R25" s="905"/>
      <c r="S25" s="891"/>
      <c r="T25" s="905"/>
      <c r="U25" s="891"/>
      <c r="V25" s="107"/>
      <c r="W25" s="867"/>
      <c r="Y25" s="542"/>
      <c r="Z25" s="542"/>
      <c r="AA25" s="542"/>
      <c r="AB25" s="542"/>
      <c r="AC25" s="542"/>
    </row>
    <row r="26" spans="1:36" customFormat="1" ht="15" customHeight="1">
      <c r="A26" s="895"/>
      <c r="B26" s="895"/>
      <c r="C26" s="895"/>
      <c r="D26" s="895"/>
      <c r="E26" s="895"/>
      <c r="F26" s="895"/>
      <c r="G26" s="689"/>
      <c r="H26" s="689"/>
      <c r="I26" s="895"/>
      <c r="J26" s="915"/>
      <c r="K26" s="694">
        <v>1</v>
      </c>
      <c r="L26" s="511"/>
      <c r="M26" s="519" t="s">
        <v>25</v>
      </c>
      <c r="N26" s="516"/>
      <c r="O26" s="512"/>
      <c r="P26" s="512"/>
      <c r="Q26" s="512"/>
      <c r="R26" s="530"/>
      <c r="S26" s="162"/>
      <c r="T26" s="525"/>
      <c r="U26" s="516"/>
      <c r="V26" s="522"/>
      <c r="W26" s="868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40"/>
      <c r="AI26" s="540"/>
    </row>
    <row r="27" spans="1:36" customFormat="1" ht="15" customHeight="1">
      <c r="A27" s="895"/>
      <c r="B27" s="895"/>
      <c r="C27" s="895"/>
      <c r="D27" s="895"/>
      <c r="E27" s="895"/>
      <c r="F27" s="691"/>
      <c r="G27" s="691"/>
      <c r="H27" s="689"/>
      <c r="I27" s="895"/>
      <c r="J27" s="691"/>
      <c r="K27" s="693"/>
      <c r="L27" s="511"/>
      <c r="M27" s="516" t="s">
        <v>11</v>
      </c>
      <c r="N27" s="519"/>
      <c r="O27" s="519"/>
      <c r="P27" s="519"/>
      <c r="Q27" s="519"/>
      <c r="R27" s="519"/>
      <c r="S27" s="519"/>
      <c r="T27" s="519"/>
      <c r="U27" s="519"/>
      <c r="V27" s="519"/>
      <c r="W27" s="522"/>
      <c r="X27" s="540"/>
      <c r="Y27" s="540"/>
      <c r="Z27" s="540"/>
      <c r="AA27" s="540"/>
      <c r="AB27" s="540"/>
      <c r="AC27" s="540"/>
      <c r="AD27" s="540"/>
      <c r="AE27" s="540"/>
      <c r="AF27" s="540"/>
      <c r="AG27" s="540"/>
      <c r="AH27" s="540"/>
      <c r="AI27" s="540"/>
      <c r="AJ27" s="540"/>
    </row>
    <row r="28" spans="1:36" customFormat="1" ht="15" hidden="1" customHeight="1">
      <c r="A28" s="895"/>
      <c r="B28" s="895"/>
      <c r="C28" s="895"/>
      <c r="D28" s="895"/>
      <c r="E28" s="691"/>
      <c r="F28" s="691"/>
      <c r="G28" s="691"/>
      <c r="H28" s="689"/>
      <c r="I28" s="895"/>
      <c r="J28" s="691"/>
      <c r="K28" s="693"/>
      <c r="L28" s="511"/>
      <c r="M28" s="516"/>
      <c r="N28" s="519"/>
      <c r="O28" s="519"/>
      <c r="P28" s="519"/>
      <c r="Q28" s="519"/>
      <c r="R28" s="519"/>
      <c r="S28" s="519"/>
      <c r="T28" s="519"/>
      <c r="U28" s="519"/>
      <c r="V28" s="519"/>
      <c r="W28" s="522"/>
      <c r="X28" s="540"/>
      <c r="Y28" s="540"/>
      <c r="Z28" s="540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</row>
    <row r="29" spans="1:36" customFormat="1" ht="15" customHeight="1">
      <c r="A29" s="895"/>
      <c r="B29" s="895"/>
      <c r="C29" s="895"/>
      <c r="D29" s="692"/>
      <c r="E29" s="692"/>
      <c r="F29" s="691"/>
      <c r="G29" s="689"/>
      <c r="H29" s="689"/>
      <c r="I29" s="654"/>
      <c r="J29" s="85"/>
      <c r="K29" s="694">
        <v>1</v>
      </c>
      <c r="L29" s="511"/>
      <c r="M29" s="150" t="s">
        <v>17</v>
      </c>
      <c r="N29" s="149"/>
      <c r="O29" s="512"/>
      <c r="P29" s="512"/>
      <c r="Q29" s="512"/>
      <c r="R29" s="530"/>
      <c r="S29" s="162"/>
      <c r="T29" s="525"/>
      <c r="U29" s="149"/>
      <c r="V29" s="162"/>
      <c r="W29" s="522"/>
      <c r="X29" s="540"/>
      <c r="Y29" s="540"/>
      <c r="Z29" s="540"/>
      <c r="AA29" s="540"/>
      <c r="AB29" s="540"/>
      <c r="AC29" s="540"/>
      <c r="AD29" s="540"/>
      <c r="AE29" s="540"/>
      <c r="AF29" s="540"/>
      <c r="AG29" s="540"/>
      <c r="AH29" s="540"/>
      <c r="AI29" s="540"/>
    </row>
    <row r="30" spans="1:36" customFormat="1" ht="15" customHeight="1">
      <c r="A30" s="895"/>
      <c r="B30" s="895"/>
      <c r="C30" s="692"/>
      <c r="D30" s="692"/>
      <c r="E30" s="692"/>
      <c r="F30" s="692"/>
      <c r="G30" s="689"/>
      <c r="H30" s="689"/>
      <c r="I30" s="664"/>
      <c r="J30" s="85"/>
      <c r="K30" s="694">
        <v>1</v>
      </c>
      <c r="L30" s="511"/>
      <c r="M30" s="149" t="s">
        <v>18</v>
      </c>
      <c r="N30" s="149"/>
      <c r="O30" s="512"/>
      <c r="P30" s="512"/>
      <c r="Q30" s="512"/>
      <c r="R30" s="530"/>
      <c r="S30" s="162"/>
      <c r="T30" s="525"/>
      <c r="U30" s="149"/>
      <c r="V30" s="162"/>
      <c r="W30" s="522"/>
      <c r="X30" s="540"/>
      <c r="Y30" s="540"/>
      <c r="Z30" s="540"/>
      <c r="AA30" s="540"/>
      <c r="AB30" s="540"/>
      <c r="AC30" s="540"/>
      <c r="AD30" s="540"/>
      <c r="AE30" s="540"/>
      <c r="AF30" s="540"/>
      <c r="AG30" s="540"/>
      <c r="AH30" s="540"/>
      <c r="AI30" s="540"/>
    </row>
    <row r="31" spans="1:36" customFormat="1" ht="15" customHeight="1">
      <c r="A31" s="895"/>
      <c r="B31" s="692"/>
      <c r="C31" s="692"/>
      <c r="D31" s="692"/>
      <c r="E31" s="692"/>
      <c r="F31" s="692"/>
      <c r="G31" s="689"/>
      <c r="H31" s="689"/>
      <c r="I31" s="654"/>
      <c r="J31" s="85"/>
      <c r="K31" s="694">
        <v>1</v>
      </c>
      <c r="L31" s="511"/>
      <c r="M31" s="155" t="s">
        <v>19</v>
      </c>
      <c r="N31" s="149"/>
      <c r="O31" s="512"/>
      <c r="P31" s="512"/>
      <c r="Q31" s="512"/>
      <c r="R31" s="530"/>
      <c r="S31" s="162"/>
      <c r="T31" s="525"/>
      <c r="U31" s="149"/>
      <c r="V31" s="162"/>
      <c r="W31" s="522"/>
      <c r="X31" s="540"/>
      <c r="Y31" s="540"/>
      <c r="Z31" s="540"/>
      <c r="AA31" s="540"/>
      <c r="AB31" s="540"/>
      <c r="AC31" s="540"/>
      <c r="AD31" s="540"/>
      <c r="AE31" s="540"/>
      <c r="AF31" s="540"/>
      <c r="AG31" s="540"/>
      <c r="AH31" s="540"/>
      <c r="AI31" s="540"/>
    </row>
    <row r="32" spans="1:36" customFormat="1" ht="15" customHeight="1">
      <c r="L32" s="481"/>
      <c r="M32" s="165" t="s">
        <v>309</v>
      </c>
      <c r="N32" s="149"/>
      <c r="O32" s="512"/>
      <c r="P32" s="512"/>
      <c r="Q32" s="512"/>
      <c r="R32" s="530"/>
      <c r="S32" s="162"/>
      <c r="T32" s="525"/>
      <c r="U32" s="149"/>
      <c r="V32" s="162"/>
      <c r="W32" s="522"/>
      <c r="X32" s="540"/>
      <c r="Y32" s="540"/>
      <c r="Z32" s="540"/>
      <c r="AA32" s="540"/>
      <c r="AB32" s="540"/>
      <c r="AC32" s="540"/>
      <c r="AD32" s="540"/>
      <c r="AE32" s="540"/>
      <c r="AF32" s="540"/>
      <c r="AG32" s="540"/>
      <c r="AH32" s="540"/>
      <c r="AI32" s="540"/>
    </row>
    <row r="33" spans="12:23" ht="3" customHeight="1">
      <c r="L33" s="475"/>
      <c r="M33" s="475"/>
      <c r="N33" s="475"/>
      <c r="O33" s="475"/>
      <c r="P33" s="475"/>
      <c r="Q33" s="475"/>
      <c r="R33" s="475"/>
      <c r="S33" s="475"/>
      <c r="T33" s="475"/>
      <c r="U33" s="475"/>
    </row>
    <row r="34" spans="12:23" ht="106.5" customHeight="1">
      <c r="L34" s="1">
        <v>1</v>
      </c>
      <c r="M34" s="859" t="s">
        <v>661</v>
      </c>
      <c r="N34" s="859"/>
      <c r="O34" s="859"/>
      <c r="P34" s="859"/>
      <c r="Q34" s="859"/>
      <c r="R34" s="859"/>
      <c r="S34" s="859"/>
      <c r="T34" s="859"/>
      <c r="U34" s="859"/>
      <c r="V34" s="859"/>
      <c r="W34" s="859"/>
    </row>
  </sheetData>
  <sheetProtection password="FA9C" sheet="1" objects="1" scenarios="1" formatColumns="0" formatRows="0"/>
  <dataConsolidate/>
  <mergeCells count="39">
    <mergeCell ref="O20:V20"/>
    <mergeCell ref="D21:D28"/>
    <mergeCell ref="O21:V21"/>
    <mergeCell ref="E22:E27"/>
    <mergeCell ref="F23:F26"/>
    <mergeCell ref="J23:J26"/>
    <mergeCell ref="O23:V23"/>
    <mergeCell ref="R24:R25"/>
    <mergeCell ref="S24:S25"/>
    <mergeCell ref="O15:O16"/>
    <mergeCell ref="P15:Q15"/>
    <mergeCell ref="S16:T16"/>
    <mergeCell ref="I21:I28"/>
    <mergeCell ref="A18:A31"/>
    <mergeCell ref="O18:V18"/>
    <mergeCell ref="B19:B30"/>
    <mergeCell ref="O19:V19"/>
    <mergeCell ref="C20:C29"/>
    <mergeCell ref="U24:U25"/>
    <mergeCell ref="S17:T17"/>
    <mergeCell ref="T24:T25"/>
    <mergeCell ref="L5:T5"/>
    <mergeCell ref="O7:T7"/>
    <mergeCell ref="O8:T8"/>
    <mergeCell ref="L11:M11"/>
    <mergeCell ref="O11:T11"/>
    <mergeCell ref="O9:T9"/>
    <mergeCell ref="O10:T10"/>
    <mergeCell ref="O12:U12"/>
    <mergeCell ref="W24:W26"/>
    <mergeCell ref="R15:T15"/>
    <mergeCell ref="O14:T14"/>
    <mergeCell ref="M34:W34"/>
    <mergeCell ref="U14:U16"/>
    <mergeCell ref="V14:V16"/>
    <mergeCell ref="W13:W16"/>
    <mergeCell ref="L13:V13"/>
    <mergeCell ref="L14:L16"/>
    <mergeCell ref="M14:M16"/>
  </mergeCells>
  <dataValidations count="2">
    <dataValidation allowBlank="1" promptTitle="checkPeriodRange" sqref="Q25"/>
    <dataValidation type="list" allowBlank="1" showInputMessage="1" showErrorMessage="1" errorTitle="Ошибка" error="Выберите значение из списка" prompt="Выберите значение из списка" sqref="O23:V23">
      <formula1>kind_of_cons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6">
    <tabColor indexed="22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544" hidden="1" customWidth="1"/>
    <col min="2" max="4" width="3.75" style="538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538"/>
    <col min="12" max="12" width="11.125" style="538" customWidth="1"/>
    <col min="13" max="20" width="10.625" style="538"/>
    <col min="21" max="16384" width="10.625" style="36"/>
  </cols>
  <sheetData>
    <row r="1" spans="1:20" ht="3" customHeight="1">
      <c r="A1" s="544" t="s">
        <v>69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543"/>
      <c r="B4" s="543"/>
      <c r="C4" s="543"/>
      <c r="D4" s="543"/>
      <c r="F4" s="813" t="s">
        <v>454</v>
      </c>
      <c r="G4" s="813"/>
      <c r="H4" s="813"/>
      <c r="I4" s="863" t="s">
        <v>455</v>
      </c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</row>
    <row r="5" spans="1:20" s="190" customFormat="1" ht="11.25" customHeight="1">
      <c r="A5" s="543"/>
      <c r="B5" s="543"/>
      <c r="C5" s="543"/>
      <c r="D5" s="543"/>
      <c r="F5" s="319" t="s">
        <v>92</v>
      </c>
      <c r="G5" s="336" t="s">
        <v>457</v>
      </c>
      <c r="H5" s="318" t="s">
        <v>442</v>
      </c>
      <c r="I5" s="863"/>
      <c r="J5" s="543"/>
      <c r="K5" s="543"/>
      <c r="L5" s="543"/>
      <c r="M5" s="543"/>
      <c r="N5" s="543"/>
      <c r="O5" s="543"/>
      <c r="P5" s="543"/>
      <c r="Q5" s="543"/>
      <c r="R5" s="543"/>
      <c r="S5" s="543"/>
      <c r="T5" s="543"/>
    </row>
    <row r="6" spans="1:20" s="190" customFormat="1" ht="12" customHeight="1">
      <c r="A6" s="543"/>
      <c r="B6" s="543"/>
      <c r="C6" s="543"/>
      <c r="D6" s="543"/>
      <c r="F6" s="552" t="s">
        <v>93</v>
      </c>
      <c r="G6" s="554">
        <v>2</v>
      </c>
      <c r="H6" s="555">
        <v>3</v>
      </c>
      <c r="I6" s="553">
        <v>4</v>
      </c>
      <c r="J6" s="543">
        <v>4</v>
      </c>
      <c r="K6" s="543"/>
      <c r="L6" s="543"/>
      <c r="M6" s="543"/>
      <c r="N6" s="543"/>
      <c r="O6" s="543"/>
      <c r="P6" s="543"/>
      <c r="Q6" s="543"/>
      <c r="R6" s="543"/>
      <c r="S6" s="543"/>
      <c r="T6" s="543"/>
    </row>
    <row r="7" spans="1:20" s="190" customFormat="1" ht="18.600000000000001">
      <c r="A7" s="543"/>
      <c r="B7" s="543"/>
      <c r="C7" s="543"/>
      <c r="D7" s="543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543"/>
      <c r="L7" s="543"/>
      <c r="M7" s="543"/>
      <c r="N7" s="543"/>
      <c r="O7" s="543"/>
      <c r="P7" s="543"/>
      <c r="Q7" s="543"/>
      <c r="R7" s="543"/>
      <c r="S7" s="543"/>
      <c r="T7" s="543"/>
    </row>
    <row r="8" spans="1:20" s="190" customFormat="1" ht="45.6">
      <c r="A8" s="864">
        <v>1</v>
      </c>
      <c r="B8" s="543"/>
      <c r="C8" s="543"/>
      <c r="D8" s="543"/>
      <c r="F8" s="334" t="str">
        <f>"2." &amp;mergeValue(A8)</f>
        <v>2.1</v>
      </c>
      <c r="G8" s="416" t="s">
        <v>494</v>
      </c>
      <c r="H8" s="317"/>
      <c r="I8" s="196" t="s">
        <v>591</v>
      </c>
      <c r="J8" s="557"/>
      <c r="K8" s="543"/>
      <c r="L8" s="543"/>
      <c r="M8" s="543"/>
      <c r="N8" s="543"/>
      <c r="O8" s="543"/>
      <c r="P8" s="543"/>
      <c r="Q8" s="543"/>
      <c r="R8" s="543"/>
      <c r="S8" s="543"/>
      <c r="T8" s="543"/>
    </row>
    <row r="9" spans="1:20" s="190" customFormat="1" ht="22.8">
      <c r="A9" s="864"/>
      <c r="B9" s="543"/>
      <c r="C9" s="543"/>
      <c r="D9" s="543"/>
      <c r="F9" s="334" t="str">
        <f>"3." &amp;mergeValue(A9)</f>
        <v>3.1</v>
      </c>
      <c r="G9" s="416" t="s">
        <v>495</v>
      </c>
      <c r="H9" s="317"/>
      <c r="I9" s="196" t="s">
        <v>589</v>
      </c>
      <c r="J9" s="557"/>
      <c r="K9" s="543"/>
      <c r="L9" s="543"/>
      <c r="M9" s="543"/>
      <c r="N9" s="543"/>
      <c r="O9" s="543"/>
      <c r="P9" s="543"/>
      <c r="Q9" s="543"/>
      <c r="R9" s="543"/>
      <c r="S9" s="543"/>
      <c r="T9" s="543"/>
    </row>
    <row r="10" spans="1:20" s="190" customFormat="1" ht="22.8">
      <c r="A10" s="864"/>
      <c r="B10" s="543"/>
      <c r="C10" s="543"/>
      <c r="D10" s="543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543"/>
      <c r="L10" s="543"/>
      <c r="M10" s="543"/>
      <c r="N10" s="543"/>
      <c r="O10" s="543"/>
      <c r="P10" s="543"/>
      <c r="Q10" s="543"/>
      <c r="R10" s="543"/>
      <c r="S10" s="543"/>
      <c r="T10" s="543"/>
    </row>
    <row r="11" spans="1:20" s="190" customFormat="1" ht="18.600000000000001">
      <c r="A11" s="864"/>
      <c r="B11" s="864">
        <v>1</v>
      </c>
      <c r="C11" s="559"/>
      <c r="D11" s="559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543"/>
      <c r="L11" s="543"/>
      <c r="M11" s="543"/>
      <c r="N11" s="543"/>
      <c r="O11" s="543"/>
      <c r="P11" s="543"/>
      <c r="Q11" s="543"/>
      <c r="R11" s="543"/>
      <c r="S11" s="543"/>
      <c r="T11" s="543"/>
    </row>
    <row r="12" spans="1:20" s="190" customFormat="1" ht="22.8">
      <c r="A12" s="864"/>
      <c r="B12" s="864"/>
      <c r="C12" s="864">
        <v>1</v>
      </c>
      <c r="D12" s="559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557"/>
      <c r="K12" s="543"/>
      <c r="L12" s="543"/>
      <c r="M12" s="543"/>
      <c r="N12" s="543"/>
      <c r="O12" s="543"/>
      <c r="P12" s="543"/>
      <c r="Q12" s="543"/>
      <c r="R12" s="543"/>
      <c r="S12" s="543"/>
      <c r="T12" s="543"/>
    </row>
    <row r="13" spans="1:20" s="190" customFormat="1" ht="39" customHeight="1">
      <c r="A13" s="864"/>
      <c r="B13" s="864"/>
      <c r="C13" s="864"/>
      <c r="D13" s="559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557"/>
      <c r="K13" s="543"/>
      <c r="L13" s="543"/>
      <c r="M13" s="543"/>
      <c r="N13" s="543"/>
      <c r="O13" s="543"/>
      <c r="P13" s="543"/>
      <c r="Q13" s="543"/>
      <c r="R13" s="543"/>
      <c r="S13" s="543"/>
      <c r="T13" s="543"/>
    </row>
    <row r="14" spans="1:20" s="190" customFormat="1" ht="18.600000000000001">
      <c r="A14" s="864"/>
      <c r="B14" s="864"/>
      <c r="C14" s="864"/>
      <c r="D14" s="559"/>
      <c r="F14" s="337"/>
      <c r="G14" s="150" t="s">
        <v>4</v>
      </c>
      <c r="H14" s="342"/>
      <c r="I14" s="865"/>
      <c r="J14" s="557"/>
      <c r="K14" s="543"/>
      <c r="L14" s="543"/>
      <c r="M14" s="543"/>
      <c r="N14" s="543"/>
      <c r="O14" s="543"/>
      <c r="P14" s="543"/>
      <c r="Q14" s="543"/>
      <c r="R14" s="543"/>
      <c r="S14" s="543"/>
      <c r="T14" s="543"/>
    </row>
    <row r="15" spans="1:20" s="190" customFormat="1" ht="18.600000000000001">
      <c r="A15" s="864"/>
      <c r="B15" s="864"/>
      <c r="C15" s="559"/>
      <c r="D15" s="559"/>
      <c r="F15" s="420"/>
      <c r="G15" s="195" t="s">
        <v>403</v>
      </c>
      <c r="H15" s="421"/>
      <c r="I15" s="422"/>
      <c r="J15" s="557"/>
      <c r="K15" s="543"/>
      <c r="L15" s="543"/>
      <c r="M15" s="543"/>
      <c r="N15" s="543"/>
      <c r="O15" s="543"/>
      <c r="P15" s="543"/>
      <c r="Q15" s="543"/>
      <c r="R15" s="543"/>
      <c r="S15" s="543"/>
      <c r="T15" s="543"/>
    </row>
    <row r="16" spans="1:20" s="190" customFormat="1" ht="18.600000000000001">
      <c r="A16" s="864"/>
      <c r="B16" s="543"/>
      <c r="C16" s="543"/>
      <c r="D16" s="543"/>
      <c r="F16" s="337"/>
      <c r="G16" s="155" t="s">
        <v>506</v>
      </c>
      <c r="H16" s="338"/>
      <c r="I16" s="339"/>
      <c r="J16" s="557"/>
      <c r="K16" s="543"/>
      <c r="L16" s="543"/>
      <c r="M16" s="543"/>
      <c r="N16" s="543"/>
      <c r="O16" s="543"/>
      <c r="P16" s="543"/>
      <c r="Q16" s="543"/>
      <c r="R16" s="543"/>
      <c r="S16" s="543"/>
      <c r="T16" s="543"/>
    </row>
    <row r="17" spans="1:20" s="190" customFormat="1" ht="18.600000000000001">
      <c r="A17" s="543"/>
      <c r="B17" s="543"/>
      <c r="C17" s="543"/>
      <c r="D17" s="543"/>
      <c r="F17" s="337"/>
      <c r="G17" s="165" t="s">
        <v>505</v>
      </c>
      <c r="H17" s="338"/>
      <c r="I17" s="339"/>
      <c r="J17" s="557"/>
      <c r="K17" s="543"/>
      <c r="L17" s="543"/>
      <c r="M17" s="543"/>
      <c r="N17" s="543"/>
      <c r="O17" s="543"/>
      <c r="P17" s="543"/>
      <c r="Q17" s="543"/>
      <c r="R17" s="543"/>
      <c r="S17" s="543"/>
      <c r="T17" s="543"/>
    </row>
    <row r="18" spans="1:20" s="326" customFormat="1" ht="3" customHeight="1">
      <c r="A18" s="556"/>
      <c r="B18" s="556"/>
      <c r="C18" s="556"/>
      <c r="D18" s="556"/>
      <c r="F18" s="344"/>
      <c r="G18" s="345"/>
      <c r="H18" s="346"/>
      <c r="I18" s="347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</row>
    <row r="19" spans="1:20" s="326" customFormat="1" ht="15" customHeight="1">
      <c r="A19" s="556"/>
      <c r="B19" s="556"/>
      <c r="C19" s="556"/>
      <c r="D19" s="556"/>
      <c r="F19" s="325"/>
      <c r="G19" s="859" t="s">
        <v>594</v>
      </c>
      <c r="H19" s="859"/>
      <c r="I19" s="22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B11:B15"/>
    <mergeCell ref="C12:C14"/>
    <mergeCell ref="I13:I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6">
    <tabColor rgb="FFEAEBEE"/>
    <pageSetUpPr fitToPage="1"/>
  </sheetPr>
  <dimension ref="A1:AH34"/>
  <sheetViews>
    <sheetView showGridLines="0" topLeftCell="I4" zoomScaleNormal="100" workbookViewId="0"/>
  </sheetViews>
  <sheetFormatPr defaultColWidth="10.625" defaultRowHeight="13.8"/>
  <cols>
    <col min="1" max="6" width="10.625" style="36" hidden="1" customWidth="1"/>
    <col min="7" max="8" width="9.125" style="96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2.125" style="36" hidden="1" customWidth="1"/>
    <col min="15" max="17" width="23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26" width="10.625" style="489"/>
    <col min="27" max="27" width="10.125" style="489" customWidth="1"/>
    <col min="28" max="34" width="10.625" style="489"/>
    <col min="35" max="16384" width="10.625" style="36"/>
  </cols>
  <sheetData>
    <row r="1" spans="7:34" hidden="1"/>
    <row r="2" spans="7:34" hidden="1"/>
    <row r="3" spans="7:34" hidden="1"/>
    <row r="4" spans="7:34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37"/>
    </row>
    <row r="5" spans="7:34" ht="22.5" customHeight="1">
      <c r="J5" s="86"/>
      <c r="K5" s="86"/>
      <c r="L5" s="892" t="s">
        <v>658</v>
      </c>
      <c r="M5" s="892"/>
      <c r="N5" s="892"/>
      <c r="O5" s="892"/>
      <c r="P5" s="892"/>
      <c r="Q5" s="892"/>
      <c r="R5" s="892"/>
      <c r="S5" s="892"/>
      <c r="T5" s="892"/>
      <c r="U5" s="486"/>
    </row>
    <row r="6" spans="7:34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37"/>
    </row>
    <row r="7" spans="7:34" ht="22.8">
      <c r="J7" s="86"/>
      <c r="K7" s="86"/>
      <c r="L7" s="37"/>
      <c r="M7" s="558" t="s">
        <v>502</v>
      </c>
      <c r="N7" s="583"/>
      <c r="O7" s="910" t="str">
        <f>IF(NameOrPr_ch="",IF(NameOrPr="","",NameOrPr),NameOrPr_ch)</f>
        <v>Комитет по тарифам и ценам Курской области</v>
      </c>
      <c r="P7" s="911"/>
      <c r="Q7" s="911"/>
      <c r="R7" s="911"/>
      <c r="S7" s="911"/>
      <c r="T7" s="912"/>
      <c r="U7" s="586"/>
      <c r="X7" s="538"/>
      <c r="Y7" s="538"/>
      <c r="Z7" s="538"/>
      <c r="AA7" s="538"/>
      <c r="AB7" s="538"/>
      <c r="AC7" s="538"/>
      <c r="AD7" s="538"/>
      <c r="AE7" s="538"/>
      <c r="AF7" s="538"/>
      <c r="AG7" s="538"/>
      <c r="AH7" s="538"/>
    </row>
    <row r="8" spans="7:34" s="190" customFormat="1" ht="18.600000000000001">
      <c r="G8" s="480"/>
      <c r="H8" s="480"/>
      <c r="L8" s="488"/>
      <c r="M8" s="558" t="s">
        <v>597</v>
      </c>
      <c r="N8" s="583"/>
      <c r="O8" s="910" t="str">
        <f>IF(datePr_ch="",IF(datePr="","",datePr),datePr_ch)</f>
        <v>02.11.2021</v>
      </c>
      <c r="P8" s="911"/>
      <c r="Q8" s="911"/>
      <c r="R8" s="911"/>
      <c r="S8" s="911"/>
      <c r="T8" s="912"/>
      <c r="U8" s="584"/>
      <c r="X8" s="494"/>
      <c r="Y8" s="494"/>
      <c r="Z8" s="494"/>
      <c r="AA8" s="494"/>
      <c r="AB8" s="494"/>
      <c r="AC8" s="494"/>
      <c r="AD8" s="494"/>
      <c r="AE8" s="494"/>
      <c r="AF8" s="494"/>
      <c r="AG8" s="494"/>
      <c r="AH8" s="494"/>
    </row>
    <row r="9" spans="7:34" s="190" customFormat="1" ht="18.600000000000001">
      <c r="G9" s="480"/>
      <c r="H9" s="480"/>
      <c r="L9" s="152"/>
      <c r="M9" s="558" t="s">
        <v>596</v>
      </c>
      <c r="N9" s="583"/>
      <c r="O9" s="910" t="str">
        <f>IF(numberPr_ch="",IF(numberPr="","",numberPr),numberPr_ch)</f>
        <v>Постановление №46</v>
      </c>
      <c r="P9" s="911"/>
      <c r="Q9" s="911"/>
      <c r="R9" s="911"/>
      <c r="S9" s="911"/>
      <c r="T9" s="912"/>
      <c r="U9" s="584"/>
      <c r="X9" s="494"/>
      <c r="Y9" s="494"/>
      <c r="Z9" s="494"/>
      <c r="AA9" s="494"/>
      <c r="AB9" s="494"/>
      <c r="AC9" s="494"/>
      <c r="AD9" s="494"/>
      <c r="AE9" s="494"/>
      <c r="AF9" s="494"/>
      <c r="AG9" s="494"/>
      <c r="AH9" s="494"/>
    </row>
    <row r="10" spans="7:34" s="190" customFormat="1" ht="22.8">
      <c r="G10" s="480"/>
      <c r="H10" s="480"/>
      <c r="L10" s="152"/>
      <c r="M10" s="558" t="s">
        <v>501</v>
      </c>
      <c r="N10" s="583"/>
      <c r="O10" s="910" t="str">
        <f>IF(IstPub_ch="",IF(IstPub="","",IstPub),IstPub_ch)</f>
        <v>Газета "Курская правда" №134(26808) от 09.11.2021</v>
      </c>
      <c r="P10" s="911"/>
      <c r="Q10" s="911"/>
      <c r="R10" s="911"/>
      <c r="S10" s="911"/>
      <c r="T10" s="912"/>
      <c r="U10" s="584"/>
      <c r="X10" s="494"/>
      <c r="Y10" s="494"/>
      <c r="Z10" s="494"/>
      <c r="AA10" s="494"/>
      <c r="AB10" s="494"/>
      <c r="AC10" s="494"/>
      <c r="AD10" s="494"/>
      <c r="AE10" s="494"/>
      <c r="AF10" s="494"/>
      <c r="AG10" s="494"/>
      <c r="AH10" s="494"/>
    </row>
    <row r="11" spans="7:34" s="190" customFormat="1" ht="11.4" hidden="1">
      <c r="G11" s="480"/>
      <c r="H11" s="480"/>
      <c r="L11" s="893"/>
      <c r="M11" s="893"/>
      <c r="N11" s="478"/>
      <c r="O11" s="916"/>
      <c r="P11" s="916"/>
      <c r="Q11" s="916"/>
      <c r="R11" s="916"/>
      <c r="S11" s="916"/>
      <c r="T11" s="916"/>
      <c r="U11" s="492" t="s">
        <v>373</v>
      </c>
      <c r="X11" s="494"/>
      <c r="Y11" s="494"/>
      <c r="Z11" s="494"/>
      <c r="AA11" s="494"/>
      <c r="AB11" s="494"/>
      <c r="AC11" s="494"/>
      <c r="AD11" s="494"/>
      <c r="AE11" s="494"/>
      <c r="AF11" s="494"/>
      <c r="AG11" s="494"/>
      <c r="AH11" s="494"/>
    </row>
    <row r="12" spans="7:34">
      <c r="J12" s="86"/>
      <c r="K12" s="86"/>
      <c r="L12" s="37"/>
      <c r="M12" s="37"/>
      <c r="N12" s="37"/>
      <c r="O12" s="914"/>
      <c r="P12" s="914"/>
      <c r="Q12" s="914"/>
      <c r="R12" s="914"/>
      <c r="S12" s="914"/>
      <c r="T12" s="914"/>
      <c r="U12" s="914"/>
    </row>
    <row r="13" spans="7:34">
      <c r="J13" s="86"/>
      <c r="K13" s="86"/>
      <c r="L13" s="813" t="s">
        <v>454</v>
      </c>
      <c r="M13" s="813"/>
      <c r="N13" s="813"/>
      <c r="O13" s="813"/>
      <c r="P13" s="813"/>
      <c r="Q13" s="813"/>
      <c r="R13" s="813"/>
      <c r="S13" s="813"/>
      <c r="T13" s="813"/>
      <c r="U13" s="813"/>
      <c r="V13" s="813"/>
      <c r="W13" s="813" t="s">
        <v>455</v>
      </c>
    </row>
    <row r="14" spans="7:34" ht="14.25" customHeight="1">
      <c r="J14" s="86"/>
      <c r="K14" s="86"/>
      <c r="L14" s="876" t="s">
        <v>92</v>
      </c>
      <c r="M14" s="876" t="s">
        <v>640</v>
      </c>
      <c r="N14" s="510"/>
      <c r="O14" s="877" t="s">
        <v>642</v>
      </c>
      <c r="P14" s="878"/>
      <c r="Q14" s="878"/>
      <c r="R14" s="878"/>
      <c r="S14" s="878"/>
      <c r="T14" s="879"/>
      <c r="U14" s="887" t="s">
        <v>341</v>
      </c>
      <c r="V14" s="873" t="s">
        <v>275</v>
      </c>
      <c r="W14" s="813"/>
    </row>
    <row r="15" spans="7:34" ht="14.25" customHeight="1">
      <c r="J15" s="86"/>
      <c r="K15" s="86"/>
      <c r="L15" s="876"/>
      <c r="M15" s="876"/>
      <c r="N15" s="510"/>
      <c r="O15" s="882" t="s">
        <v>606</v>
      </c>
      <c r="P15" s="880" t="s">
        <v>271</v>
      </c>
      <c r="Q15" s="881"/>
      <c r="R15" s="885" t="s">
        <v>655</v>
      </c>
      <c r="S15" s="885"/>
      <c r="T15" s="886"/>
      <c r="U15" s="888"/>
      <c r="V15" s="874"/>
      <c r="W15" s="813"/>
      <c r="X15" s="538"/>
      <c r="Y15" s="538"/>
      <c r="Z15" s="538"/>
      <c r="AA15" s="538"/>
      <c r="AB15" s="538"/>
      <c r="AC15" s="538"/>
      <c r="AD15" s="538"/>
      <c r="AE15" s="538"/>
      <c r="AF15" s="538"/>
      <c r="AG15" s="538"/>
      <c r="AH15" s="538"/>
    </row>
    <row r="16" spans="7:34" ht="34.200000000000003">
      <c r="J16" s="86"/>
      <c r="K16" s="86"/>
      <c r="L16" s="876"/>
      <c r="M16" s="876"/>
      <c r="N16" s="509"/>
      <c r="O16" s="883"/>
      <c r="P16" s="104" t="s">
        <v>766</v>
      </c>
      <c r="Q16" s="104" t="s">
        <v>767</v>
      </c>
      <c r="R16" s="105" t="s">
        <v>274</v>
      </c>
      <c r="S16" s="871" t="s">
        <v>273</v>
      </c>
      <c r="T16" s="872"/>
      <c r="U16" s="889"/>
      <c r="V16" s="875"/>
      <c r="W16" s="813"/>
    </row>
    <row r="17" spans="1:34">
      <c r="J17" s="86"/>
      <c r="K17" s="479">
        <v>1</v>
      </c>
      <c r="L17" s="42" t="s">
        <v>93</v>
      </c>
      <c r="M17" s="42" t="s">
        <v>49</v>
      </c>
      <c r="N17" s="485" t="s">
        <v>49</v>
      </c>
      <c r="O17" s="477">
        <f ca="1">OFFSET(O17,0,-1)+1</f>
        <v>3</v>
      </c>
      <c r="P17" s="477">
        <f ca="1">OFFSET(P17,0,-1)+1</f>
        <v>4</v>
      </c>
      <c r="Q17" s="477">
        <f ca="1">OFFSET(Q17,0,-1)+1</f>
        <v>5</v>
      </c>
      <c r="R17" s="477">
        <f ca="1">OFFSET(R17,0,-1)+1</f>
        <v>6</v>
      </c>
      <c r="S17" s="894">
        <f ca="1">OFFSET(S17,0,-1)+1</f>
        <v>7</v>
      </c>
      <c r="T17" s="894"/>
      <c r="U17" s="477">
        <f ca="1">OFFSET(U17,0,-2)+1</f>
        <v>8</v>
      </c>
      <c r="V17" s="484">
        <f ca="1">OFFSET(V17,0,-1)</f>
        <v>8</v>
      </c>
      <c r="W17" s="477">
        <f ca="1">OFFSET(W17,0,-1)+1</f>
        <v>9</v>
      </c>
    </row>
    <row r="18" spans="1:34" ht="22.8">
      <c r="A18" s="895">
        <v>1</v>
      </c>
      <c r="B18" s="697"/>
      <c r="C18" s="697"/>
      <c r="D18" s="697"/>
      <c r="E18" s="698"/>
      <c r="F18" s="699"/>
      <c r="G18" s="699"/>
      <c r="H18" s="699"/>
      <c r="I18" s="226"/>
      <c r="J18" s="654"/>
      <c r="K18" s="660"/>
      <c r="L18" s="545">
        <f>mergeValue(A18)</f>
        <v>1</v>
      </c>
      <c r="M18" s="563" t="s">
        <v>20</v>
      </c>
      <c r="N18" s="535"/>
      <c r="O18" s="907"/>
      <c r="P18" s="907"/>
      <c r="Q18" s="907"/>
      <c r="R18" s="907"/>
      <c r="S18" s="907"/>
      <c r="T18" s="907"/>
      <c r="U18" s="907"/>
      <c r="V18" s="907"/>
      <c r="W18" s="412" t="s">
        <v>659</v>
      </c>
    </row>
    <row r="19" spans="1:34" ht="34.200000000000003">
      <c r="A19" s="895"/>
      <c r="B19" s="895">
        <v>1</v>
      </c>
      <c r="C19" s="697"/>
      <c r="D19" s="697"/>
      <c r="E19" s="699"/>
      <c r="F19" s="699"/>
      <c r="G19" s="699"/>
      <c r="H19" s="699"/>
      <c r="I19" s="653"/>
      <c r="J19" s="652"/>
      <c r="K19" s="655"/>
      <c r="L19" s="545" t="str">
        <f>mergeValue(A19) &amp;"."&amp; mergeValue(B19)</f>
        <v>1.1</v>
      </c>
      <c r="M19" s="513" t="s">
        <v>16</v>
      </c>
      <c r="N19" s="535"/>
      <c r="O19" s="907"/>
      <c r="P19" s="907"/>
      <c r="Q19" s="907"/>
      <c r="R19" s="907"/>
      <c r="S19" s="907"/>
      <c r="T19" s="907"/>
      <c r="U19" s="907"/>
      <c r="V19" s="907"/>
      <c r="W19" s="412" t="s">
        <v>477</v>
      </c>
    </row>
    <row r="20" spans="1:34" ht="22.8">
      <c r="A20" s="895"/>
      <c r="B20" s="895"/>
      <c r="C20" s="895">
        <v>1</v>
      </c>
      <c r="D20" s="697"/>
      <c r="E20" s="699"/>
      <c r="F20" s="699"/>
      <c r="G20" s="699"/>
      <c r="H20" s="699"/>
      <c r="I20" s="659"/>
      <c r="J20" s="652"/>
      <c r="K20" s="655"/>
      <c r="L20" s="545" t="str">
        <f>mergeValue(A20) &amp;"."&amp; mergeValue(B20)&amp;"."&amp; mergeValue(C20)</f>
        <v>1.1.1</v>
      </c>
      <c r="M20" s="514" t="s">
        <v>7</v>
      </c>
      <c r="N20" s="535"/>
      <c r="O20" s="907"/>
      <c r="P20" s="907"/>
      <c r="Q20" s="907"/>
      <c r="R20" s="907"/>
      <c r="S20" s="907"/>
      <c r="T20" s="907"/>
      <c r="U20" s="907"/>
      <c r="V20" s="907"/>
      <c r="W20" s="412" t="s">
        <v>634</v>
      </c>
    </row>
    <row r="21" spans="1:34" ht="22.8">
      <c r="A21" s="895"/>
      <c r="B21" s="895"/>
      <c r="C21" s="895"/>
      <c r="D21" s="895">
        <v>1</v>
      </c>
      <c r="E21" s="699"/>
      <c r="F21" s="699"/>
      <c r="G21" s="699"/>
      <c r="H21" s="699"/>
      <c r="I21" s="659"/>
      <c r="J21" s="652"/>
      <c r="K21" s="655"/>
      <c r="L21" s="545" t="str">
        <f>mergeValue(A21) &amp;"."&amp; mergeValue(B21)&amp;"."&amp; mergeValue(C21)&amp;"."&amp; mergeValue(D21)</f>
        <v>1.1.1.1</v>
      </c>
      <c r="M21" s="515" t="s">
        <v>22</v>
      </c>
      <c r="N21" s="535"/>
      <c r="O21" s="907"/>
      <c r="P21" s="907"/>
      <c r="Q21" s="907"/>
      <c r="R21" s="907"/>
      <c r="S21" s="907"/>
      <c r="T21" s="907"/>
      <c r="U21" s="907"/>
      <c r="V21" s="907"/>
      <c r="W21" s="412" t="s">
        <v>635</v>
      </c>
    </row>
    <row r="22" spans="1:34" ht="11.25" hidden="1" customHeight="1">
      <c r="A22" s="895"/>
      <c r="B22" s="895"/>
      <c r="C22" s="895"/>
      <c r="D22" s="895"/>
      <c r="E22" s="895">
        <v>1</v>
      </c>
      <c r="F22" s="699"/>
      <c r="G22" s="699"/>
      <c r="H22" s="697">
        <v>1</v>
      </c>
      <c r="I22" s="895">
        <v>1</v>
      </c>
      <c r="J22" s="699"/>
      <c r="K22" s="701"/>
      <c r="L22" s="545"/>
      <c r="M22" s="517"/>
      <c r="N22" s="196"/>
      <c r="O22" s="415"/>
      <c r="P22" s="415"/>
      <c r="Q22" s="415"/>
      <c r="R22" s="415"/>
      <c r="S22" s="415"/>
      <c r="T22" s="415"/>
      <c r="U22" s="415"/>
      <c r="V22" s="497"/>
      <c r="W22" s="521"/>
    </row>
    <row r="23" spans="1:34" ht="91.2">
      <c r="A23" s="895"/>
      <c r="B23" s="895"/>
      <c r="C23" s="895"/>
      <c r="D23" s="895"/>
      <c r="E23" s="895"/>
      <c r="F23" s="895">
        <v>1</v>
      </c>
      <c r="G23" s="697"/>
      <c r="H23" s="697"/>
      <c r="I23" s="895"/>
      <c r="J23" s="895">
        <v>1</v>
      </c>
      <c r="K23" s="702"/>
      <c r="L23" s="545" t="str">
        <f>mergeValue(A23) &amp;"."&amp; mergeValue(B23)&amp;"."&amp; mergeValue(C23)&amp;"."&amp; mergeValue(D23)&amp;"."&amp;  mergeValue(F23)</f>
        <v>1.1.1.1.1</v>
      </c>
      <c r="M23" s="518" t="s">
        <v>10</v>
      </c>
      <c r="N23" s="196"/>
      <c r="O23" s="897"/>
      <c r="P23" s="897"/>
      <c r="Q23" s="897"/>
      <c r="R23" s="897"/>
      <c r="S23" s="897"/>
      <c r="T23" s="897"/>
      <c r="U23" s="897"/>
      <c r="V23" s="897"/>
      <c r="W23" s="412" t="s">
        <v>636</v>
      </c>
      <c r="Y23" s="493" t="str">
        <f>strCheckUnique(Z23:Z26)</f>
        <v/>
      </c>
      <c r="AA23" s="493"/>
    </row>
    <row r="24" spans="1:34" ht="189" customHeight="1">
      <c r="A24" s="895"/>
      <c r="B24" s="895"/>
      <c r="C24" s="895"/>
      <c r="D24" s="895"/>
      <c r="E24" s="895"/>
      <c r="F24" s="895"/>
      <c r="G24" s="697">
        <v>1</v>
      </c>
      <c r="H24" s="697"/>
      <c r="I24" s="895"/>
      <c r="J24" s="895"/>
      <c r="K24" s="702">
        <v>1</v>
      </c>
      <c r="L24" s="545" t="str">
        <f>mergeValue(A24) &amp;"."&amp; mergeValue(B24)&amp;"."&amp; mergeValue(C24)&amp;"."&amp; mergeValue(D24)&amp;"."&amp; mergeValue(F24)&amp;"."&amp; mergeValue(G24)</f>
        <v>1.1.1.1.1.1</v>
      </c>
      <c r="M24" s="751"/>
      <c r="N24" s="539"/>
      <c r="O24" s="524"/>
      <c r="P24" s="524"/>
      <c r="Q24" s="771"/>
      <c r="R24" s="905"/>
      <c r="S24" s="891" t="s">
        <v>84</v>
      </c>
      <c r="T24" s="905"/>
      <c r="U24" s="891" t="s">
        <v>85</v>
      </c>
      <c r="V24" s="534"/>
      <c r="W24" s="866" t="s">
        <v>660</v>
      </c>
      <c r="X24" s="489" t="str">
        <f>strCheckDate(O25:V25)</f>
        <v/>
      </c>
      <c r="Y24" s="493"/>
      <c r="Z24" s="493" t="str">
        <f>IF(M24="","",M24 )</f>
        <v/>
      </c>
      <c r="AA24" s="493"/>
      <c r="AB24" s="493"/>
      <c r="AC24" s="493"/>
    </row>
    <row r="25" spans="1:34" ht="11.4" hidden="1">
      <c r="A25" s="895"/>
      <c r="B25" s="895"/>
      <c r="C25" s="895"/>
      <c r="D25" s="895"/>
      <c r="E25" s="895"/>
      <c r="F25" s="895"/>
      <c r="G25" s="697"/>
      <c r="H25" s="697"/>
      <c r="I25" s="895"/>
      <c r="J25" s="895"/>
      <c r="K25" s="702"/>
      <c r="L25" s="293"/>
      <c r="M25" s="564"/>
      <c r="N25" s="539"/>
      <c r="O25" s="524"/>
      <c r="P25" s="524"/>
      <c r="Q25" s="537" t="str">
        <f>R24 &amp; "-" &amp; T24</f>
        <v>-</v>
      </c>
      <c r="R25" s="890"/>
      <c r="S25" s="891"/>
      <c r="T25" s="890"/>
      <c r="U25" s="891"/>
      <c r="V25" s="534"/>
      <c r="W25" s="867"/>
    </row>
    <row r="26" spans="1:34" customFormat="1" ht="15" customHeight="1">
      <c r="A26" s="895"/>
      <c r="B26" s="895"/>
      <c r="C26" s="895"/>
      <c r="D26" s="895"/>
      <c r="E26" s="895"/>
      <c r="F26" s="895"/>
      <c r="G26" s="699"/>
      <c r="H26" s="697"/>
      <c r="I26" s="895"/>
      <c r="J26" s="895"/>
      <c r="K26" s="701"/>
      <c r="L26" s="511"/>
      <c r="M26" s="519" t="s">
        <v>25</v>
      </c>
      <c r="N26" s="516"/>
      <c r="O26" s="512"/>
      <c r="P26" s="512"/>
      <c r="Q26" s="512"/>
      <c r="R26" s="530"/>
      <c r="S26" s="162"/>
      <c r="T26" s="525"/>
      <c r="U26" s="516"/>
      <c r="V26" s="522"/>
      <c r="W26" s="868"/>
      <c r="X26" s="490"/>
      <c r="Y26" s="490"/>
      <c r="Z26" s="490"/>
      <c r="AA26" s="490"/>
      <c r="AB26" s="490"/>
      <c r="AC26" s="490"/>
      <c r="AD26" s="490"/>
      <c r="AE26" s="490"/>
      <c r="AF26" s="490"/>
      <c r="AG26" s="490"/>
      <c r="AH26" s="490"/>
    </row>
    <row r="27" spans="1:34" customFormat="1" ht="15" customHeight="1">
      <c r="A27" s="895"/>
      <c r="B27" s="895"/>
      <c r="C27" s="895"/>
      <c r="D27" s="895"/>
      <c r="E27" s="895"/>
      <c r="F27" s="699"/>
      <c r="G27" s="699"/>
      <c r="H27" s="697"/>
      <c r="I27" s="895"/>
      <c r="J27" s="699"/>
      <c r="K27" s="701"/>
      <c r="L27" s="511"/>
      <c r="M27" s="516" t="s">
        <v>11</v>
      </c>
      <c r="N27" s="150"/>
      <c r="O27" s="512"/>
      <c r="P27" s="512"/>
      <c r="Q27" s="512"/>
      <c r="R27" s="530"/>
      <c r="S27" s="162"/>
      <c r="T27" s="525"/>
      <c r="U27" s="150"/>
      <c r="V27" s="162"/>
      <c r="W27" s="522"/>
      <c r="X27" s="490"/>
      <c r="Y27" s="490"/>
      <c r="Z27" s="490"/>
      <c r="AA27" s="490"/>
      <c r="AB27" s="490"/>
      <c r="AC27" s="490"/>
      <c r="AD27" s="490"/>
      <c r="AE27" s="490"/>
      <c r="AF27" s="490"/>
      <c r="AG27" s="490"/>
      <c r="AH27" s="490"/>
    </row>
    <row r="28" spans="1:34" customFormat="1" ht="0.15" customHeight="1">
      <c r="A28" s="895"/>
      <c r="B28" s="895"/>
      <c r="C28" s="895"/>
      <c r="D28" s="895"/>
      <c r="E28" s="700"/>
      <c r="F28" s="699"/>
      <c r="G28" s="699"/>
      <c r="H28" s="699"/>
      <c r="I28" s="654"/>
      <c r="J28" s="85"/>
      <c r="K28" s="660"/>
      <c r="L28" s="511"/>
      <c r="M28" s="516"/>
      <c r="N28" s="149"/>
      <c r="O28" s="512"/>
      <c r="P28" s="512"/>
      <c r="Q28" s="512"/>
      <c r="R28" s="530"/>
      <c r="S28" s="162"/>
      <c r="T28" s="525"/>
      <c r="U28" s="149"/>
      <c r="V28" s="162"/>
      <c r="W28" s="522"/>
      <c r="X28" s="490"/>
      <c r="Y28" s="490"/>
      <c r="Z28" s="490"/>
      <c r="AA28" s="490"/>
      <c r="AB28" s="490"/>
      <c r="AC28" s="490"/>
      <c r="AD28" s="490"/>
      <c r="AE28" s="490"/>
      <c r="AF28" s="490"/>
      <c r="AG28" s="490"/>
      <c r="AH28" s="490"/>
    </row>
    <row r="29" spans="1:34" customFormat="1" ht="15" customHeight="1">
      <c r="A29" s="895"/>
      <c r="B29" s="895"/>
      <c r="C29" s="895"/>
      <c r="D29" s="700"/>
      <c r="E29" s="700"/>
      <c r="F29" s="699"/>
      <c r="G29" s="699"/>
      <c r="H29" s="699"/>
      <c r="I29" s="654"/>
      <c r="J29" s="85"/>
      <c r="K29" s="660"/>
      <c r="L29" s="511"/>
      <c r="M29" s="150" t="s">
        <v>17</v>
      </c>
      <c r="N29" s="149"/>
      <c r="O29" s="512"/>
      <c r="P29" s="512"/>
      <c r="Q29" s="512"/>
      <c r="R29" s="530"/>
      <c r="S29" s="162"/>
      <c r="T29" s="525"/>
      <c r="U29" s="149"/>
      <c r="V29" s="162"/>
      <c r="W29" s="522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  <c r="AH29" s="490"/>
    </row>
    <row r="30" spans="1:34" customFormat="1" ht="15" customHeight="1">
      <c r="A30" s="895"/>
      <c r="B30" s="895"/>
      <c r="C30" s="700"/>
      <c r="D30" s="700"/>
      <c r="E30" s="700"/>
      <c r="F30" s="700"/>
      <c r="G30" s="703"/>
      <c r="H30" s="654"/>
      <c r="I30" s="664"/>
      <c r="J30" s="85"/>
      <c r="K30" s="665"/>
      <c r="L30" s="511"/>
      <c r="M30" s="149" t="s">
        <v>18</v>
      </c>
      <c r="N30" s="149"/>
      <c r="O30" s="512"/>
      <c r="P30" s="512"/>
      <c r="Q30" s="512"/>
      <c r="R30" s="530"/>
      <c r="S30" s="162"/>
      <c r="T30" s="525"/>
      <c r="U30" s="149"/>
      <c r="V30" s="162"/>
      <c r="W30" s="522"/>
      <c r="X30" s="490"/>
      <c r="Y30" s="490"/>
      <c r="Z30" s="490"/>
      <c r="AA30" s="490"/>
      <c r="AB30" s="490"/>
      <c r="AC30" s="490"/>
      <c r="AD30" s="490"/>
      <c r="AE30" s="490"/>
      <c r="AF30" s="490"/>
      <c r="AG30" s="490"/>
      <c r="AH30" s="490"/>
    </row>
    <row r="31" spans="1:34" customFormat="1" ht="15" customHeight="1">
      <c r="A31" s="895"/>
      <c r="B31" s="700"/>
      <c r="C31" s="700"/>
      <c r="D31" s="700"/>
      <c r="E31" s="700"/>
      <c r="F31" s="700"/>
      <c r="G31" s="703"/>
      <c r="H31" s="654"/>
      <c r="I31" s="654"/>
      <c r="J31" s="85"/>
      <c r="K31" s="660"/>
      <c r="L31" s="511"/>
      <c r="M31" s="155" t="s">
        <v>19</v>
      </c>
      <c r="N31" s="149"/>
      <c r="O31" s="512"/>
      <c r="P31" s="512"/>
      <c r="Q31" s="512"/>
      <c r="R31" s="530"/>
      <c r="S31" s="162"/>
      <c r="T31" s="525"/>
      <c r="U31" s="149"/>
      <c r="V31" s="162"/>
      <c r="W31" s="522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</row>
    <row r="32" spans="1:34" customFormat="1" ht="15" customHeight="1">
      <c r="L32" s="481"/>
      <c r="M32" s="165" t="s">
        <v>309</v>
      </c>
      <c r="N32" s="149"/>
      <c r="O32" s="512"/>
      <c r="P32" s="512"/>
      <c r="Q32" s="512"/>
      <c r="R32" s="530"/>
      <c r="S32" s="162"/>
      <c r="T32" s="525"/>
      <c r="U32" s="149"/>
      <c r="V32" s="162"/>
      <c r="W32" s="522"/>
      <c r="X32" s="490"/>
      <c r="Y32" s="490"/>
      <c r="Z32" s="490"/>
      <c r="AA32" s="490"/>
      <c r="AB32" s="490"/>
      <c r="AC32" s="490"/>
      <c r="AD32" s="490"/>
      <c r="AE32" s="490"/>
      <c r="AF32" s="490"/>
      <c r="AG32" s="490"/>
      <c r="AH32" s="490"/>
    </row>
    <row r="33" spans="12:23" ht="3" customHeight="1">
      <c r="L33" s="475"/>
      <c r="M33" s="475"/>
      <c r="N33" s="475"/>
      <c r="O33" s="475"/>
      <c r="P33" s="475"/>
      <c r="Q33" s="475"/>
      <c r="R33" s="475"/>
      <c r="S33" s="475"/>
      <c r="T33" s="475"/>
      <c r="U33" s="475"/>
    </row>
    <row r="34" spans="12:23" ht="123.75" customHeight="1">
      <c r="L34" s="1">
        <v>1</v>
      </c>
      <c r="M34" s="859" t="s">
        <v>661</v>
      </c>
      <c r="N34" s="859"/>
      <c r="O34" s="859"/>
      <c r="P34" s="859"/>
      <c r="Q34" s="859"/>
      <c r="R34" s="859"/>
      <c r="S34" s="859"/>
      <c r="T34" s="859"/>
      <c r="U34" s="859"/>
      <c r="V34" s="859"/>
      <c r="W34" s="859"/>
    </row>
  </sheetData>
  <sheetProtection password="FA9C" sheet="1" objects="1" scenarios="1" formatColumns="0" formatRows="0"/>
  <dataConsolidate/>
  <mergeCells count="39">
    <mergeCell ref="D21:D28"/>
    <mergeCell ref="O21:V21"/>
    <mergeCell ref="E22:E27"/>
    <mergeCell ref="I22:I27"/>
    <mergeCell ref="F23:F26"/>
    <mergeCell ref="J23:J26"/>
    <mergeCell ref="O23:V23"/>
    <mergeCell ref="R24:R25"/>
    <mergeCell ref="S24:S25"/>
    <mergeCell ref="O12:U12"/>
    <mergeCell ref="A18:A31"/>
    <mergeCell ref="O18:V18"/>
    <mergeCell ref="B19:B30"/>
    <mergeCell ref="O19:V19"/>
    <mergeCell ref="C20:C29"/>
    <mergeCell ref="S16:T16"/>
    <mergeCell ref="T24:T25"/>
    <mergeCell ref="U24:U25"/>
    <mergeCell ref="O20:V20"/>
    <mergeCell ref="R15:T15"/>
    <mergeCell ref="S17:T17"/>
    <mergeCell ref="W13:W16"/>
    <mergeCell ref="L5:T5"/>
    <mergeCell ref="O9:T9"/>
    <mergeCell ref="O10:T10"/>
    <mergeCell ref="O7:T7"/>
    <mergeCell ref="O8:T8"/>
    <mergeCell ref="L11:M11"/>
    <mergeCell ref="O11:T11"/>
    <mergeCell ref="M34:W34"/>
    <mergeCell ref="W24:W26"/>
    <mergeCell ref="L13:V13"/>
    <mergeCell ref="L14:L16"/>
    <mergeCell ref="M14:M16"/>
    <mergeCell ref="O14:T14"/>
    <mergeCell ref="U14:U16"/>
    <mergeCell ref="V14:V16"/>
    <mergeCell ref="O15:O16"/>
    <mergeCell ref="P15:Q15"/>
  </mergeCells>
  <dataValidations count="3">
    <dataValidation allowBlank="1" showInputMessage="1" showErrorMessage="1" prompt="Для выбора выполните двойной щелчок левой клавиши мыши по соответствующей ячейке." sqref="U24"/>
    <dataValidation allowBlank="1" promptTitle="checkPeriodRange" sqref="Q25"/>
    <dataValidation type="list" allowBlank="1" showInputMessage="1" showErrorMessage="1" errorTitle="Ошибка" error="Выберите значение из списка" prompt="Выберите значение из списка" sqref="O23:V23">
      <formula1>kind_of_cons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7">
    <tabColor indexed="22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544" hidden="1" customWidth="1"/>
    <col min="2" max="4" width="3.75" style="538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538"/>
    <col min="12" max="12" width="11.125" style="538" customWidth="1"/>
    <col min="13" max="20" width="10.625" style="538"/>
    <col min="21" max="16384" width="10.625" style="36"/>
  </cols>
  <sheetData>
    <row r="1" spans="1:20" ht="3" customHeight="1">
      <c r="A1" s="544" t="s">
        <v>183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543"/>
      <c r="B4" s="543"/>
      <c r="C4" s="543"/>
      <c r="D4" s="543"/>
      <c r="F4" s="813" t="s">
        <v>454</v>
      </c>
      <c r="G4" s="813"/>
      <c r="H4" s="813"/>
      <c r="I4" s="863" t="s">
        <v>455</v>
      </c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</row>
    <row r="5" spans="1:20" s="190" customFormat="1" ht="11.25" customHeight="1">
      <c r="A5" s="543"/>
      <c r="B5" s="543"/>
      <c r="C5" s="543"/>
      <c r="D5" s="543"/>
      <c r="F5" s="319" t="s">
        <v>92</v>
      </c>
      <c r="G5" s="336" t="s">
        <v>457</v>
      </c>
      <c r="H5" s="318" t="s">
        <v>442</v>
      </c>
      <c r="I5" s="863"/>
      <c r="J5" s="543"/>
      <c r="K5" s="543"/>
      <c r="L5" s="543"/>
      <c r="M5" s="543"/>
      <c r="N5" s="543"/>
      <c r="O5" s="543"/>
      <c r="P5" s="543"/>
      <c r="Q5" s="543"/>
      <c r="R5" s="543"/>
      <c r="S5" s="543"/>
      <c r="T5" s="543"/>
    </row>
    <row r="6" spans="1:20" s="190" customFormat="1" ht="12" customHeight="1">
      <c r="A6" s="543"/>
      <c r="B6" s="543"/>
      <c r="C6" s="543"/>
      <c r="D6" s="543"/>
      <c r="F6" s="552" t="s">
        <v>93</v>
      </c>
      <c r="G6" s="554">
        <v>2</v>
      </c>
      <c r="H6" s="555">
        <v>3</v>
      </c>
      <c r="I6" s="553">
        <v>4</v>
      </c>
      <c r="J6" s="543">
        <v>4</v>
      </c>
      <c r="K6" s="543"/>
      <c r="L6" s="543"/>
      <c r="M6" s="543"/>
      <c r="N6" s="543"/>
      <c r="O6" s="543"/>
      <c r="P6" s="543"/>
      <c r="Q6" s="543"/>
      <c r="R6" s="543"/>
      <c r="S6" s="543"/>
      <c r="T6" s="543"/>
    </row>
    <row r="7" spans="1:20" s="190" customFormat="1" ht="18.600000000000001">
      <c r="A7" s="543"/>
      <c r="B7" s="543"/>
      <c r="C7" s="543"/>
      <c r="D7" s="543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543"/>
      <c r="L7" s="543"/>
      <c r="M7" s="543"/>
      <c r="N7" s="543"/>
      <c r="O7" s="543"/>
      <c r="P7" s="543"/>
      <c r="Q7" s="543"/>
      <c r="R7" s="543"/>
      <c r="S7" s="543"/>
      <c r="T7" s="543"/>
    </row>
    <row r="8" spans="1:20" s="190" customFormat="1" ht="45.6">
      <c r="A8" s="864">
        <v>1</v>
      </c>
      <c r="B8" s="543"/>
      <c r="C8" s="543"/>
      <c r="D8" s="543"/>
      <c r="F8" s="334" t="str">
        <f>"2." &amp;mergeValue(A8)</f>
        <v>2.1</v>
      </c>
      <c r="G8" s="416" t="s">
        <v>494</v>
      </c>
      <c r="H8" s="317"/>
      <c r="I8" s="196" t="s">
        <v>591</v>
      </c>
      <c r="J8" s="557"/>
      <c r="K8" s="543"/>
      <c r="L8" s="543"/>
      <c r="M8" s="543"/>
      <c r="N8" s="543"/>
      <c r="O8" s="543"/>
      <c r="P8" s="543"/>
      <c r="Q8" s="543"/>
      <c r="R8" s="543"/>
      <c r="S8" s="543"/>
      <c r="T8" s="543"/>
    </row>
    <row r="9" spans="1:20" s="190" customFormat="1" ht="22.8">
      <c r="A9" s="864"/>
      <c r="B9" s="543"/>
      <c r="C9" s="543"/>
      <c r="D9" s="543"/>
      <c r="F9" s="334" t="str">
        <f>"3." &amp;mergeValue(A9)</f>
        <v>3.1</v>
      </c>
      <c r="G9" s="416" t="s">
        <v>495</v>
      </c>
      <c r="H9" s="317"/>
      <c r="I9" s="196" t="s">
        <v>589</v>
      </c>
      <c r="J9" s="557"/>
      <c r="K9" s="543"/>
      <c r="L9" s="543"/>
      <c r="M9" s="543"/>
      <c r="N9" s="543"/>
      <c r="O9" s="543"/>
      <c r="P9" s="543"/>
      <c r="Q9" s="543"/>
      <c r="R9" s="543"/>
      <c r="S9" s="543"/>
      <c r="T9" s="543"/>
    </row>
    <row r="10" spans="1:20" s="190" customFormat="1" ht="22.8">
      <c r="A10" s="864"/>
      <c r="B10" s="543"/>
      <c r="C10" s="543"/>
      <c r="D10" s="543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543"/>
      <c r="L10" s="543"/>
      <c r="M10" s="543"/>
      <c r="N10" s="543"/>
      <c r="O10" s="543"/>
      <c r="P10" s="543"/>
      <c r="Q10" s="543"/>
      <c r="R10" s="543"/>
      <c r="S10" s="543"/>
      <c r="T10" s="543"/>
    </row>
    <row r="11" spans="1:20" s="190" customFormat="1" ht="18.600000000000001">
      <c r="A11" s="864"/>
      <c r="B11" s="864">
        <v>1</v>
      </c>
      <c r="C11" s="559"/>
      <c r="D11" s="559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543"/>
      <c r="L11" s="543"/>
      <c r="M11" s="543"/>
      <c r="N11" s="543"/>
      <c r="O11" s="543"/>
      <c r="P11" s="543"/>
      <c r="Q11" s="543"/>
      <c r="R11" s="543"/>
      <c r="S11" s="543"/>
      <c r="T11" s="543"/>
    </row>
    <row r="12" spans="1:20" s="190" customFormat="1" ht="22.8">
      <c r="A12" s="864"/>
      <c r="B12" s="864"/>
      <c r="C12" s="864">
        <v>1</v>
      </c>
      <c r="D12" s="559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557"/>
      <c r="K12" s="543"/>
      <c r="L12" s="543"/>
      <c r="M12" s="543"/>
      <c r="N12" s="543"/>
      <c r="O12" s="543"/>
      <c r="P12" s="543"/>
      <c r="Q12" s="543"/>
      <c r="R12" s="543"/>
      <c r="S12" s="543"/>
      <c r="T12" s="543"/>
    </row>
    <row r="13" spans="1:20" s="190" customFormat="1" ht="39" customHeight="1">
      <c r="A13" s="864"/>
      <c r="B13" s="864"/>
      <c r="C13" s="864"/>
      <c r="D13" s="559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557"/>
      <c r="K13" s="543"/>
      <c r="L13" s="543"/>
      <c r="M13" s="543"/>
      <c r="N13" s="543"/>
      <c r="O13" s="543"/>
      <c r="P13" s="543"/>
      <c r="Q13" s="543"/>
      <c r="R13" s="543"/>
      <c r="S13" s="543"/>
      <c r="T13" s="543"/>
    </row>
    <row r="14" spans="1:20" s="190" customFormat="1" ht="18.600000000000001">
      <c r="A14" s="864"/>
      <c r="B14" s="864"/>
      <c r="C14" s="864"/>
      <c r="D14" s="559"/>
      <c r="F14" s="337"/>
      <c r="G14" s="150" t="s">
        <v>4</v>
      </c>
      <c r="H14" s="342"/>
      <c r="I14" s="865"/>
      <c r="J14" s="557"/>
      <c r="K14" s="543"/>
      <c r="L14" s="543"/>
      <c r="M14" s="543"/>
      <c r="N14" s="543"/>
      <c r="O14" s="543"/>
      <c r="P14" s="543"/>
      <c r="Q14" s="543"/>
      <c r="R14" s="543"/>
      <c r="S14" s="543"/>
      <c r="T14" s="543"/>
    </row>
    <row r="15" spans="1:20" s="190" customFormat="1" ht="18.600000000000001">
      <c r="A15" s="864"/>
      <c r="B15" s="864"/>
      <c r="C15" s="559"/>
      <c r="D15" s="559"/>
      <c r="F15" s="420"/>
      <c r="G15" s="195" t="s">
        <v>403</v>
      </c>
      <c r="H15" s="421"/>
      <c r="I15" s="422"/>
      <c r="J15" s="557"/>
      <c r="K15" s="543"/>
      <c r="L15" s="543"/>
      <c r="M15" s="543"/>
      <c r="N15" s="543"/>
      <c r="O15" s="543"/>
      <c r="P15" s="543"/>
      <c r="Q15" s="543"/>
      <c r="R15" s="543"/>
      <c r="S15" s="543"/>
      <c r="T15" s="543"/>
    </row>
    <row r="16" spans="1:20" s="190" customFormat="1" ht="18.600000000000001">
      <c r="A16" s="864"/>
      <c r="B16" s="543"/>
      <c r="C16" s="543"/>
      <c r="D16" s="543"/>
      <c r="F16" s="337"/>
      <c r="G16" s="155" t="s">
        <v>506</v>
      </c>
      <c r="H16" s="338"/>
      <c r="I16" s="339"/>
      <c r="J16" s="557"/>
      <c r="K16" s="543"/>
      <c r="L16" s="543"/>
      <c r="M16" s="543"/>
      <c r="N16" s="543"/>
      <c r="O16" s="543"/>
      <c r="P16" s="543"/>
      <c r="Q16" s="543"/>
      <c r="R16" s="543"/>
      <c r="S16" s="543"/>
      <c r="T16" s="543"/>
    </row>
    <row r="17" spans="1:20" s="190" customFormat="1" ht="18.600000000000001">
      <c r="A17" s="543"/>
      <c r="B17" s="543"/>
      <c r="C17" s="543"/>
      <c r="D17" s="543"/>
      <c r="F17" s="337"/>
      <c r="G17" s="165" t="s">
        <v>505</v>
      </c>
      <c r="H17" s="338"/>
      <c r="I17" s="339"/>
      <c r="J17" s="557"/>
      <c r="K17" s="543"/>
      <c r="L17" s="543"/>
      <c r="M17" s="543"/>
      <c r="N17" s="543"/>
      <c r="O17" s="543"/>
      <c r="P17" s="543"/>
      <c r="Q17" s="543"/>
      <c r="R17" s="543"/>
      <c r="S17" s="543"/>
      <c r="T17" s="543"/>
    </row>
    <row r="18" spans="1:20" s="326" customFormat="1" ht="3" customHeight="1">
      <c r="A18" s="556"/>
      <c r="B18" s="556"/>
      <c r="C18" s="556"/>
      <c r="D18" s="556"/>
      <c r="F18" s="344"/>
      <c r="G18" s="345"/>
      <c r="H18" s="346"/>
      <c r="I18" s="347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</row>
    <row r="19" spans="1:20" s="326" customFormat="1" ht="15" customHeight="1">
      <c r="A19" s="556"/>
      <c r="B19" s="556"/>
      <c r="C19" s="556"/>
      <c r="D19" s="556"/>
      <c r="F19" s="325"/>
      <c r="G19" s="859" t="s">
        <v>594</v>
      </c>
      <c r="H19" s="859"/>
      <c r="I19" s="22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B11:B15"/>
    <mergeCell ref="C12:C14"/>
    <mergeCell ref="I13:I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7">
    <tabColor rgb="FFEAEBEE"/>
    <pageSetUpPr fitToPage="1"/>
  </sheetPr>
  <dimension ref="A1:AI34"/>
  <sheetViews>
    <sheetView showGridLines="0" topLeftCell="I4" zoomScaleNormal="100" workbookViewId="0"/>
  </sheetViews>
  <sheetFormatPr defaultColWidth="10.625" defaultRowHeight="13.8"/>
  <cols>
    <col min="1" max="6" width="10.625" style="489" hidden="1" customWidth="1"/>
    <col min="7" max="8" width="9.125" style="495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2" style="36" hidden="1" customWidth="1"/>
    <col min="15" max="17" width="23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34" width="10.625" style="489"/>
    <col min="35" max="16384" width="10.625" style="36"/>
  </cols>
  <sheetData>
    <row r="1" spans="1:34" hidden="1"/>
    <row r="2" spans="1:34" hidden="1"/>
    <row r="3" spans="1:34" hidden="1"/>
    <row r="4" spans="1:34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37"/>
    </row>
    <row r="5" spans="1:34" ht="22.5" customHeight="1">
      <c r="J5" s="86"/>
      <c r="K5" s="86"/>
      <c r="L5" s="892" t="s">
        <v>658</v>
      </c>
      <c r="M5" s="892"/>
      <c r="N5" s="892"/>
      <c r="O5" s="892"/>
      <c r="P5" s="892"/>
      <c r="Q5" s="892"/>
      <c r="R5" s="892"/>
      <c r="S5" s="892"/>
      <c r="T5" s="892"/>
      <c r="U5" s="486"/>
    </row>
    <row r="6" spans="1:34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37"/>
    </row>
    <row r="7" spans="1:34" s="190" customFormat="1" ht="22.8">
      <c r="A7" s="494"/>
      <c r="B7" s="494"/>
      <c r="C7" s="494"/>
      <c r="D7" s="494"/>
      <c r="E7" s="494"/>
      <c r="F7" s="494"/>
      <c r="G7" s="494"/>
      <c r="H7" s="494"/>
      <c r="L7" s="488"/>
      <c r="M7" s="558" t="s">
        <v>502</v>
      </c>
      <c r="N7" s="583"/>
      <c r="O7" s="910" t="str">
        <f>IF(NameOrPr_ch="",IF(NameOrPr="","",NameOrPr),NameOrPr_ch)</f>
        <v>Комитет по тарифам и ценам Курской области</v>
      </c>
      <c r="P7" s="911"/>
      <c r="Q7" s="911"/>
      <c r="R7" s="911"/>
      <c r="S7" s="911"/>
      <c r="T7" s="912"/>
      <c r="U7" s="584"/>
      <c r="X7" s="494"/>
      <c r="Y7" s="494"/>
      <c r="Z7" s="494"/>
      <c r="AA7" s="494"/>
      <c r="AB7" s="494"/>
      <c r="AC7" s="494"/>
      <c r="AD7" s="494"/>
      <c r="AE7" s="494"/>
      <c r="AF7" s="494"/>
      <c r="AG7" s="494"/>
      <c r="AH7" s="494"/>
    </row>
    <row r="8" spans="1:34" s="190" customFormat="1" ht="18.600000000000001">
      <c r="A8" s="543"/>
      <c r="B8" s="543"/>
      <c r="C8" s="543"/>
      <c r="D8" s="543"/>
      <c r="E8" s="543"/>
      <c r="F8" s="543"/>
      <c r="G8" s="543"/>
      <c r="H8" s="543"/>
      <c r="L8" s="488"/>
      <c r="M8" s="558" t="s">
        <v>597</v>
      </c>
      <c r="N8" s="583"/>
      <c r="O8" s="910" t="str">
        <f>IF(datePr_ch="",IF(datePr="","",datePr),datePr_ch)</f>
        <v>02.11.2021</v>
      </c>
      <c r="P8" s="911"/>
      <c r="Q8" s="911"/>
      <c r="R8" s="911"/>
      <c r="S8" s="911"/>
      <c r="T8" s="912"/>
      <c r="U8" s="584"/>
      <c r="X8" s="543"/>
      <c r="Y8" s="543"/>
      <c r="Z8" s="543"/>
      <c r="AA8" s="543"/>
      <c r="AB8" s="543"/>
      <c r="AC8" s="543"/>
      <c r="AD8" s="543"/>
      <c r="AE8" s="543"/>
      <c r="AF8" s="543"/>
      <c r="AG8" s="543"/>
      <c r="AH8" s="543"/>
    </row>
    <row r="9" spans="1:34" s="190" customFormat="1" ht="18.600000000000001">
      <c r="A9" s="494"/>
      <c r="B9" s="494"/>
      <c r="C9" s="494"/>
      <c r="D9" s="494"/>
      <c r="E9" s="494"/>
      <c r="F9" s="494"/>
      <c r="G9" s="494"/>
      <c r="H9" s="494"/>
      <c r="L9" s="152"/>
      <c r="M9" s="558" t="s">
        <v>596</v>
      </c>
      <c r="N9" s="583"/>
      <c r="O9" s="910" t="str">
        <f>IF(numberPr_ch="",IF(numberPr="","",numberPr),numberPr_ch)</f>
        <v>Постановление №46</v>
      </c>
      <c r="P9" s="911"/>
      <c r="Q9" s="911"/>
      <c r="R9" s="911"/>
      <c r="S9" s="911"/>
      <c r="T9" s="912"/>
      <c r="U9" s="584"/>
      <c r="X9" s="494"/>
      <c r="Y9" s="494"/>
      <c r="Z9" s="494"/>
      <c r="AA9" s="494"/>
      <c r="AB9" s="494"/>
      <c r="AC9" s="494"/>
      <c r="AD9" s="494"/>
      <c r="AE9" s="494"/>
      <c r="AF9" s="494"/>
      <c r="AG9" s="494"/>
      <c r="AH9" s="494"/>
    </row>
    <row r="10" spans="1:34" s="190" customFormat="1" ht="22.8">
      <c r="A10" s="494"/>
      <c r="B10" s="494"/>
      <c r="C10" s="494"/>
      <c r="D10" s="494"/>
      <c r="E10" s="494"/>
      <c r="F10" s="494"/>
      <c r="G10" s="494"/>
      <c r="H10" s="494"/>
      <c r="L10" s="152"/>
      <c r="M10" s="558" t="s">
        <v>501</v>
      </c>
      <c r="N10" s="583"/>
      <c r="O10" s="910" t="str">
        <f>IF(IstPub_ch="",IF(IstPub="","",IstPub),IstPub_ch)</f>
        <v>Газета "Курская правда" №134(26808) от 09.11.2021</v>
      </c>
      <c r="P10" s="911"/>
      <c r="Q10" s="911"/>
      <c r="R10" s="911"/>
      <c r="S10" s="911"/>
      <c r="T10" s="912"/>
      <c r="U10" s="584"/>
      <c r="X10" s="494"/>
      <c r="Y10" s="494"/>
      <c r="Z10" s="494"/>
      <c r="AA10" s="494"/>
      <c r="AB10" s="494"/>
      <c r="AC10" s="494"/>
      <c r="AD10" s="494"/>
      <c r="AE10" s="494"/>
      <c r="AF10" s="494"/>
      <c r="AG10" s="494"/>
      <c r="AH10" s="494"/>
    </row>
    <row r="11" spans="1:34" s="190" customFormat="1" ht="11.4" hidden="1">
      <c r="A11" s="494"/>
      <c r="B11" s="494"/>
      <c r="C11" s="494"/>
      <c r="D11" s="494"/>
      <c r="E11" s="494"/>
      <c r="F11" s="494"/>
      <c r="G11" s="494"/>
      <c r="H11" s="494"/>
      <c r="L11" s="152"/>
      <c r="M11" s="152"/>
      <c r="N11" s="478"/>
      <c r="O11" s="487"/>
      <c r="P11" s="487"/>
      <c r="Q11" s="487"/>
      <c r="R11" s="487"/>
      <c r="S11" s="487"/>
      <c r="T11" s="487"/>
      <c r="U11" s="492" t="s">
        <v>373</v>
      </c>
      <c r="X11" s="494"/>
      <c r="Y11" s="494"/>
      <c r="Z11" s="494"/>
      <c r="AA11" s="494"/>
      <c r="AB11" s="494"/>
      <c r="AC11" s="494"/>
      <c r="AD11" s="494"/>
      <c r="AE11" s="494"/>
      <c r="AF11" s="494"/>
      <c r="AG11" s="494"/>
      <c r="AH11" s="494"/>
    </row>
    <row r="12" spans="1:34" ht="15" customHeight="1">
      <c r="J12" s="86"/>
      <c r="K12" s="86"/>
      <c r="L12" s="37"/>
      <c r="M12" s="37"/>
      <c r="N12" s="37"/>
      <c r="O12" s="914"/>
      <c r="P12" s="914"/>
      <c r="Q12" s="914"/>
      <c r="R12" s="914"/>
      <c r="S12" s="914"/>
      <c r="T12" s="914"/>
      <c r="U12" s="914"/>
    </row>
    <row r="13" spans="1:34">
      <c r="J13" s="86"/>
      <c r="K13" s="86"/>
      <c r="L13" s="813" t="s">
        <v>454</v>
      </c>
      <c r="M13" s="813"/>
      <c r="N13" s="813"/>
      <c r="O13" s="813"/>
      <c r="P13" s="813"/>
      <c r="Q13" s="813"/>
      <c r="R13" s="813"/>
      <c r="S13" s="813"/>
      <c r="T13" s="813"/>
      <c r="U13" s="813"/>
      <c r="V13" s="813"/>
      <c r="W13" s="813" t="s">
        <v>455</v>
      </c>
    </row>
    <row r="14" spans="1:34" ht="14.25" customHeight="1">
      <c r="J14" s="86"/>
      <c r="K14" s="86"/>
      <c r="L14" s="876" t="s">
        <v>92</v>
      </c>
      <c r="M14" s="876" t="s">
        <v>640</v>
      </c>
      <c r="N14" s="510"/>
      <c r="O14" s="877" t="s">
        <v>642</v>
      </c>
      <c r="P14" s="878"/>
      <c r="Q14" s="878"/>
      <c r="R14" s="878"/>
      <c r="S14" s="878"/>
      <c r="T14" s="879"/>
      <c r="U14" s="887" t="s">
        <v>341</v>
      </c>
      <c r="V14" s="873" t="s">
        <v>275</v>
      </c>
      <c r="W14" s="813"/>
    </row>
    <row r="15" spans="1:34" ht="14.25" customHeight="1">
      <c r="A15" s="538"/>
      <c r="B15" s="538"/>
      <c r="C15" s="538"/>
      <c r="D15" s="538"/>
      <c r="E15" s="538"/>
      <c r="F15" s="538"/>
      <c r="G15" s="544"/>
      <c r="H15" s="544"/>
      <c r="J15" s="86"/>
      <c r="K15" s="86"/>
      <c r="L15" s="876"/>
      <c r="M15" s="876"/>
      <c r="N15" s="510"/>
      <c r="O15" s="882" t="s">
        <v>773</v>
      </c>
      <c r="P15" s="880" t="s">
        <v>271</v>
      </c>
      <c r="Q15" s="881"/>
      <c r="R15" s="885" t="s">
        <v>655</v>
      </c>
      <c r="S15" s="885"/>
      <c r="T15" s="886"/>
      <c r="U15" s="888"/>
      <c r="V15" s="874"/>
      <c r="W15" s="813"/>
      <c r="X15" s="538"/>
      <c r="Y15" s="538"/>
      <c r="Z15" s="538"/>
      <c r="AA15" s="538"/>
      <c r="AB15" s="538"/>
      <c r="AC15" s="538"/>
      <c r="AD15" s="538"/>
      <c r="AE15" s="538"/>
      <c r="AF15" s="538"/>
      <c r="AG15" s="538"/>
      <c r="AH15" s="538"/>
    </row>
    <row r="16" spans="1:34" ht="34.200000000000003">
      <c r="J16" s="86"/>
      <c r="K16" s="86"/>
      <c r="L16" s="876"/>
      <c r="M16" s="876"/>
      <c r="N16" s="509"/>
      <c r="O16" s="883"/>
      <c r="P16" s="104" t="s">
        <v>766</v>
      </c>
      <c r="Q16" s="104" t="s">
        <v>767</v>
      </c>
      <c r="R16" s="105" t="s">
        <v>274</v>
      </c>
      <c r="S16" s="871" t="s">
        <v>273</v>
      </c>
      <c r="T16" s="872"/>
      <c r="U16" s="889"/>
      <c r="V16" s="875"/>
      <c r="W16" s="813"/>
    </row>
    <row r="17" spans="1:35">
      <c r="J17" s="86"/>
      <c r="K17" s="479">
        <v>1</v>
      </c>
      <c r="L17" s="42" t="s">
        <v>93</v>
      </c>
      <c r="M17" s="42" t="s">
        <v>49</v>
      </c>
      <c r="N17" s="485" t="s">
        <v>49</v>
      </c>
      <c r="O17" s="477">
        <f ca="1">OFFSET(O17,0,-1)+1</f>
        <v>3</v>
      </c>
      <c r="P17" s="477">
        <f ca="1">OFFSET(P17,0,-1)+1</f>
        <v>4</v>
      </c>
      <c r="Q17" s="477">
        <f ca="1">OFFSET(Q17,0,-1)+1</f>
        <v>5</v>
      </c>
      <c r="R17" s="477">
        <f ca="1">OFFSET(R17,0,-1)+1</f>
        <v>6</v>
      </c>
      <c r="S17" s="894">
        <f ca="1">OFFSET(S17,0,-1)+1</f>
        <v>7</v>
      </c>
      <c r="T17" s="894"/>
      <c r="U17" s="477">
        <f ca="1">OFFSET(U17,0,-2)+1</f>
        <v>8</v>
      </c>
      <c r="V17" s="568">
        <f ca="1">OFFSET(V17,0,-1)</f>
        <v>8</v>
      </c>
      <c r="W17" s="477">
        <f ca="1">OFFSET(W17,0,-1)+1</f>
        <v>9</v>
      </c>
    </row>
    <row r="18" spans="1:35" ht="22.8">
      <c r="A18" s="895">
        <v>1</v>
      </c>
      <c r="B18" s="704"/>
      <c r="C18" s="704"/>
      <c r="D18" s="704"/>
      <c r="E18" s="705"/>
      <c r="F18" s="706"/>
      <c r="G18" s="706"/>
      <c r="H18" s="706"/>
      <c r="I18" s="226"/>
      <c r="J18" s="654"/>
      <c r="K18" s="660"/>
      <c r="L18" s="545">
        <f>mergeValue(A18)</f>
        <v>1</v>
      </c>
      <c r="M18" s="563" t="s">
        <v>20</v>
      </c>
      <c r="N18" s="535"/>
      <c r="O18" s="907"/>
      <c r="P18" s="907"/>
      <c r="Q18" s="907"/>
      <c r="R18" s="907"/>
      <c r="S18" s="907"/>
      <c r="T18" s="907"/>
      <c r="U18" s="907"/>
      <c r="V18" s="907"/>
      <c r="W18" s="412" t="s">
        <v>659</v>
      </c>
    </row>
    <row r="19" spans="1:35" ht="34.200000000000003">
      <c r="A19" s="895"/>
      <c r="B19" s="895">
        <v>1</v>
      </c>
      <c r="C19" s="704"/>
      <c r="D19" s="704"/>
      <c r="E19" s="706"/>
      <c r="F19" s="706"/>
      <c r="G19" s="706"/>
      <c r="H19" s="706"/>
      <c r="I19" s="653"/>
      <c r="J19" s="652"/>
      <c r="K19" s="655"/>
      <c r="L19" s="545" t="str">
        <f>mergeValue(A19) &amp;"."&amp; mergeValue(B19)</f>
        <v>1.1</v>
      </c>
      <c r="M19" s="513" t="s">
        <v>16</v>
      </c>
      <c r="N19" s="535"/>
      <c r="O19" s="907"/>
      <c r="P19" s="907"/>
      <c r="Q19" s="907"/>
      <c r="R19" s="907"/>
      <c r="S19" s="907"/>
      <c r="T19" s="907"/>
      <c r="U19" s="907"/>
      <c r="V19" s="907"/>
      <c r="W19" s="412" t="s">
        <v>477</v>
      </c>
    </row>
    <row r="20" spans="1:35" ht="22.8">
      <c r="A20" s="895"/>
      <c r="B20" s="895"/>
      <c r="C20" s="895">
        <v>1</v>
      </c>
      <c r="D20" s="704"/>
      <c r="E20" s="706"/>
      <c r="F20" s="706"/>
      <c r="G20" s="706"/>
      <c r="H20" s="706"/>
      <c r="I20" s="659"/>
      <c r="J20" s="652"/>
      <c r="K20" s="655"/>
      <c r="L20" s="545" t="str">
        <f>mergeValue(A20) &amp;"."&amp; mergeValue(B20)&amp;"."&amp; mergeValue(C20)</f>
        <v>1.1.1</v>
      </c>
      <c r="M20" s="514" t="s">
        <v>7</v>
      </c>
      <c r="N20" s="535"/>
      <c r="O20" s="907"/>
      <c r="P20" s="907"/>
      <c r="Q20" s="907"/>
      <c r="R20" s="907"/>
      <c r="S20" s="907"/>
      <c r="T20" s="907"/>
      <c r="U20" s="907"/>
      <c r="V20" s="907"/>
      <c r="W20" s="412" t="s">
        <v>634</v>
      </c>
    </row>
    <row r="21" spans="1:35" ht="22.8">
      <c r="A21" s="895"/>
      <c r="B21" s="895"/>
      <c r="C21" s="895"/>
      <c r="D21" s="895">
        <v>1</v>
      </c>
      <c r="E21" s="706"/>
      <c r="F21" s="706"/>
      <c r="G21" s="706"/>
      <c r="H21" s="706"/>
      <c r="I21" s="659"/>
      <c r="J21" s="652"/>
      <c r="K21" s="655"/>
      <c r="L21" s="545" t="str">
        <f>mergeValue(A21) &amp;"."&amp; mergeValue(B21)&amp;"."&amp; mergeValue(C21)&amp;"."&amp; mergeValue(D21)</f>
        <v>1.1.1.1</v>
      </c>
      <c r="M21" s="515" t="s">
        <v>22</v>
      </c>
      <c r="N21" s="535"/>
      <c r="O21" s="907"/>
      <c r="P21" s="907"/>
      <c r="Q21" s="907"/>
      <c r="R21" s="907"/>
      <c r="S21" s="907"/>
      <c r="T21" s="907"/>
      <c r="U21" s="907"/>
      <c r="V21" s="907"/>
      <c r="W21" s="412" t="s">
        <v>635</v>
      </c>
    </row>
    <row r="22" spans="1:35" ht="11.25" hidden="1" customHeight="1">
      <c r="A22" s="895"/>
      <c r="B22" s="895"/>
      <c r="C22" s="895"/>
      <c r="D22" s="895"/>
      <c r="E22" s="895">
        <v>1</v>
      </c>
      <c r="F22" s="706"/>
      <c r="G22" s="706"/>
      <c r="H22" s="704">
        <v>1</v>
      </c>
      <c r="I22" s="895">
        <v>1</v>
      </c>
      <c r="J22" s="706"/>
      <c r="K22" s="708"/>
      <c r="L22" s="545"/>
      <c r="M22" s="517"/>
      <c r="N22" s="196"/>
      <c r="O22" s="415"/>
      <c r="P22" s="415"/>
      <c r="Q22" s="415"/>
      <c r="R22" s="415"/>
      <c r="S22" s="415"/>
      <c r="T22" s="415"/>
      <c r="U22" s="415"/>
      <c r="V22" s="497"/>
      <c r="W22" s="521"/>
    </row>
    <row r="23" spans="1:35" ht="91.2">
      <c r="A23" s="895"/>
      <c r="B23" s="895"/>
      <c r="C23" s="895"/>
      <c r="D23" s="895"/>
      <c r="E23" s="895"/>
      <c r="F23" s="895">
        <v>1</v>
      </c>
      <c r="G23" s="704"/>
      <c r="H23" s="704"/>
      <c r="I23" s="895"/>
      <c r="J23" s="895">
        <v>1</v>
      </c>
      <c r="K23" s="709"/>
      <c r="L23" s="545" t="str">
        <f>mergeValue(A23) &amp;"."&amp; mergeValue(B23)&amp;"."&amp; mergeValue(C23)&amp;"."&amp; mergeValue(D23)&amp;"."&amp;  mergeValue(F23)</f>
        <v>1.1.1.1.1</v>
      </c>
      <c r="M23" s="518" t="s">
        <v>10</v>
      </c>
      <c r="N23" s="196"/>
      <c r="O23" s="897"/>
      <c r="P23" s="897"/>
      <c r="Q23" s="897"/>
      <c r="R23" s="897"/>
      <c r="S23" s="897"/>
      <c r="T23" s="897"/>
      <c r="U23" s="897"/>
      <c r="V23" s="897"/>
      <c r="W23" s="412" t="s">
        <v>636</v>
      </c>
      <c r="Y23" s="493" t="str">
        <f>strCheckUnique(Z23:Z26)</f>
        <v/>
      </c>
      <c r="AA23" s="493"/>
    </row>
    <row r="24" spans="1:35" ht="189" customHeight="1">
      <c r="A24" s="895"/>
      <c r="B24" s="895"/>
      <c r="C24" s="895"/>
      <c r="D24" s="895"/>
      <c r="E24" s="895"/>
      <c r="F24" s="895"/>
      <c r="G24" s="704">
        <v>1</v>
      </c>
      <c r="H24" s="704"/>
      <c r="I24" s="895"/>
      <c r="J24" s="895"/>
      <c r="K24" s="709">
        <v>1</v>
      </c>
      <c r="L24" s="545" t="str">
        <f>mergeValue(A24) &amp;"."&amp; mergeValue(B24)&amp;"."&amp; mergeValue(C24)&amp;"."&amp; mergeValue(D24)&amp;"."&amp; mergeValue(F24)&amp;"."&amp; mergeValue(G24)</f>
        <v>1.1.1.1.1.1</v>
      </c>
      <c r="M24" s="751"/>
      <c r="N24" s="539"/>
      <c r="O24" s="524"/>
      <c r="P24" s="524"/>
      <c r="Q24" s="771"/>
      <c r="R24" s="905"/>
      <c r="S24" s="891" t="s">
        <v>84</v>
      </c>
      <c r="T24" s="905"/>
      <c r="U24" s="891" t="s">
        <v>85</v>
      </c>
      <c r="V24" s="534"/>
      <c r="W24" s="866" t="s">
        <v>660</v>
      </c>
      <c r="X24" s="489" t="str">
        <f>strCheckDate(O25:V25)</f>
        <v/>
      </c>
      <c r="Y24" s="493"/>
      <c r="Z24" s="493" t="str">
        <f>IF(M24="","",M24 )</f>
        <v/>
      </c>
      <c r="AA24" s="493"/>
      <c r="AB24" s="493"/>
      <c r="AC24" s="493"/>
    </row>
    <row r="25" spans="1:35" ht="11.4" hidden="1">
      <c r="A25" s="895"/>
      <c r="B25" s="895"/>
      <c r="C25" s="895"/>
      <c r="D25" s="895"/>
      <c r="E25" s="895"/>
      <c r="F25" s="895"/>
      <c r="G25" s="704"/>
      <c r="H25" s="704"/>
      <c r="I25" s="895"/>
      <c r="J25" s="895"/>
      <c r="K25" s="709"/>
      <c r="L25" s="293"/>
      <c r="M25" s="564"/>
      <c r="N25" s="539"/>
      <c r="O25" s="524"/>
      <c r="P25" s="524"/>
      <c r="Q25" s="537" t="str">
        <f>R24 &amp; "-" &amp; T24</f>
        <v>-</v>
      </c>
      <c r="R25" s="890"/>
      <c r="S25" s="891"/>
      <c r="T25" s="890"/>
      <c r="U25" s="891"/>
      <c r="V25" s="534"/>
      <c r="W25" s="867"/>
    </row>
    <row r="26" spans="1:35" customFormat="1" ht="15" customHeight="1">
      <c r="A26" s="895"/>
      <c r="B26" s="895"/>
      <c r="C26" s="895"/>
      <c r="D26" s="895"/>
      <c r="E26" s="895"/>
      <c r="F26" s="895"/>
      <c r="G26" s="706"/>
      <c r="H26" s="704"/>
      <c r="I26" s="895"/>
      <c r="J26" s="895"/>
      <c r="K26" s="708"/>
      <c r="L26" s="511"/>
      <c r="M26" s="519" t="s">
        <v>25</v>
      </c>
      <c r="N26" s="516"/>
      <c r="O26" s="512"/>
      <c r="P26" s="512"/>
      <c r="Q26" s="512"/>
      <c r="R26" s="530"/>
      <c r="S26" s="162"/>
      <c r="T26" s="525"/>
      <c r="U26" s="516"/>
      <c r="V26" s="522"/>
      <c r="W26" s="868"/>
      <c r="X26" s="490"/>
      <c r="Y26" s="490"/>
      <c r="Z26" s="490"/>
      <c r="AA26" s="490"/>
      <c r="AB26" s="490"/>
      <c r="AC26" s="490"/>
      <c r="AD26" s="490"/>
      <c r="AE26" s="490"/>
      <c r="AF26" s="490"/>
      <c r="AG26" s="490"/>
      <c r="AH26" s="490"/>
    </row>
    <row r="27" spans="1:35" customFormat="1" ht="15" customHeight="1">
      <c r="A27" s="895"/>
      <c r="B27" s="895"/>
      <c r="C27" s="895"/>
      <c r="D27" s="895"/>
      <c r="E27" s="895"/>
      <c r="F27" s="706"/>
      <c r="G27" s="706"/>
      <c r="H27" s="704"/>
      <c r="I27" s="895"/>
      <c r="J27" s="706"/>
      <c r="K27" s="708"/>
      <c r="L27" s="511"/>
      <c r="M27" s="516" t="s">
        <v>11</v>
      </c>
      <c r="N27" s="150"/>
      <c r="O27" s="512"/>
      <c r="P27" s="512"/>
      <c r="Q27" s="512"/>
      <c r="R27" s="530"/>
      <c r="S27" s="162"/>
      <c r="T27" s="525"/>
      <c r="U27" s="150"/>
      <c r="V27" s="162"/>
      <c r="W27" s="522"/>
      <c r="X27" s="490"/>
      <c r="Y27" s="490"/>
      <c r="Z27" s="490"/>
      <c r="AA27" s="490"/>
      <c r="AB27" s="490"/>
      <c r="AC27" s="490"/>
      <c r="AD27" s="490"/>
      <c r="AE27" s="490"/>
      <c r="AF27" s="490"/>
      <c r="AG27" s="490"/>
      <c r="AH27" s="490"/>
    </row>
    <row r="28" spans="1:35" customFormat="1" ht="15" hidden="1" customHeight="1">
      <c r="A28" s="895"/>
      <c r="B28" s="895"/>
      <c r="C28" s="895"/>
      <c r="D28" s="895"/>
      <c r="E28" s="707"/>
      <c r="F28" s="706"/>
      <c r="G28" s="706"/>
      <c r="H28" s="706"/>
      <c r="I28" s="654"/>
      <c r="J28" s="85"/>
      <c r="K28" s="660"/>
      <c r="L28" s="511"/>
      <c r="M28" s="516"/>
      <c r="N28" s="516"/>
      <c r="O28" s="516"/>
      <c r="P28" s="516"/>
      <c r="Q28" s="516"/>
      <c r="R28" s="516"/>
      <c r="S28" s="516"/>
      <c r="T28" s="516"/>
      <c r="U28" s="516"/>
      <c r="V28" s="162"/>
      <c r="W28" s="522"/>
      <c r="X28" s="490"/>
      <c r="Y28" s="490"/>
      <c r="Z28" s="490"/>
      <c r="AA28" s="490"/>
      <c r="AB28" s="490"/>
      <c r="AC28" s="490"/>
      <c r="AD28" s="490"/>
      <c r="AE28" s="490"/>
      <c r="AF28" s="490"/>
      <c r="AG28" s="490"/>
      <c r="AH28" s="490"/>
      <c r="AI28" s="490"/>
    </row>
    <row r="29" spans="1:35" customFormat="1" ht="15" customHeight="1">
      <c r="A29" s="895"/>
      <c r="B29" s="895"/>
      <c r="C29" s="895"/>
      <c r="D29" s="707"/>
      <c r="E29" s="707"/>
      <c r="F29" s="706"/>
      <c r="G29" s="706"/>
      <c r="H29" s="706"/>
      <c r="I29" s="654"/>
      <c r="J29" s="85"/>
      <c r="K29" s="660"/>
      <c r="L29" s="511"/>
      <c r="M29" s="150" t="s">
        <v>17</v>
      </c>
      <c r="N29" s="149"/>
      <c r="O29" s="512"/>
      <c r="P29" s="512"/>
      <c r="Q29" s="512"/>
      <c r="R29" s="530"/>
      <c r="S29" s="162"/>
      <c r="T29" s="525"/>
      <c r="U29" s="149"/>
      <c r="V29" s="162"/>
      <c r="W29" s="522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  <c r="AH29" s="490"/>
    </row>
    <row r="30" spans="1:35" customFormat="1" ht="15" customHeight="1">
      <c r="A30" s="895"/>
      <c r="B30" s="895"/>
      <c r="C30" s="707"/>
      <c r="D30" s="707"/>
      <c r="E30" s="707"/>
      <c r="F30" s="707"/>
      <c r="G30" s="710"/>
      <c r="H30" s="654"/>
      <c r="I30" s="664"/>
      <c r="J30" s="85"/>
      <c r="K30" s="665"/>
      <c r="L30" s="511"/>
      <c r="M30" s="149" t="s">
        <v>18</v>
      </c>
      <c r="N30" s="149"/>
      <c r="O30" s="512"/>
      <c r="P30" s="512"/>
      <c r="Q30" s="512"/>
      <c r="R30" s="530"/>
      <c r="S30" s="162"/>
      <c r="T30" s="525"/>
      <c r="U30" s="149"/>
      <c r="V30" s="162"/>
      <c r="W30" s="522"/>
      <c r="X30" s="490"/>
      <c r="Y30" s="490"/>
      <c r="Z30" s="490"/>
      <c r="AA30" s="490"/>
      <c r="AB30" s="490"/>
      <c r="AC30" s="490"/>
      <c r="AD30" s="490"/>
      <c r="AE30" s="490"/>
      <c r="AF30" s="490"/>
      <c r="AG30" s="490"/>
      <c r="AH30" s="490"/>
    </row>
    <row r="31" spans="1:35" customFormat="1" ht="15" customHeight="1">
      <c r="A31" s="895"/>
      <c r="B31" s="707"/>
      <c r="C31" s="707"/>
      <c r="D31" s="707"/>
      <c r="E31" s="707"/>
      <c r="F31" s="707"/>
      <c r="G31" s="710"/>
      <c r="H31" s="654"/>
      <c r="I31" s="654"/>
      <c r="J31" s="85"/>
      <c r="K31" s="660"/>
      <c r="L31" s="511"/>
      <c r="M31" s="155" t="s">
        <v>19</v>
      </c>
      <c r="N31" s="149"/>
      <c r="O31" s="512"/>
      <c r="P31" s="512"/>
      <c r="Q31" s="512"/>
      <c r="R31" s="530"/>
      <c r="S31" s="162"/>
      <c r="T31" s="525"/>
      <c r="U31" s="149"/>
      <c r="V31" s="162"/>
      <c r="W31" s="522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</row>
    <row r="32" spans="1:35" customFormat="1" ht="15" customHeight="1">
      <c r="L32" s="511"/>
      <c r="M32" s="165" t="s">
        <v>309</v>
      </c>
      <c r="N32" s="149"/>
      <c r="O32" s="512"/>
      <c r="P32" s="512"/>
      <c r="Q32" s="512"/>
      <c r="R32" s="530"/>
      <c r="S32" s="162"/>
      <c r="T32" s="525"/>
      <c r="U32" s="149"/>
      <c r="V32" s="162"/>
      <c r="W32" s="522"/>
      <c r="X32" s="490"/>
      <c r="Y32" s="490"/>
      <c r="Z32" s="490"/>
      <c r="AA32" s="490"/>
      <c r="AB32" s="490"/>
      <c r="AC32" s="490"/>
      <c r="AD32" s="490"/>
      <c r="AE32" s="490"/>
      <c r="AF32" s="490"/>
      <c r="AG32" s="490"/>
      <c r="AH32" s="490"/>
    </row>
    <row r="33" spans="12:23" ht="3" customHeight="1">
      <c r="L33" s="475"/>
      <c r="M33" s="475"/>
      <c r="N33" s="475"/>
      <c r="O33" s="475"/>
      <c r="P33" s="475"/>
      <c r="Q33" s="475"/>
      <c r="R33" s="475"/>
      <c r="S33" s="475"/>
      <c r="T33" s="475"/>
      <c r="U33" s="475"/>
    </row>
    <row r="34" spans="12:23" ht="141.75" customHeight="1">
      <c r="L34" s="1">
        <v>1</v>
      </c>
      <c r="M34" s="859" t="s">
        <v>661</v>
      </c>
      <c r="N34" s="859"/>
      <c r="O34" s="859"/>
      <c r="P34" s="859"/>
      <c r="Q34" s="859"/>
      <c r="R34" s="859"/>
      <c r="S34" s="859"/>
      <c r="T34" s="859"/>
      <c r="U34" s="859"/>
      <c r="V34" s="859"/>
      <c r="W34" s="859"/>
    </row>
  </sheetData>
  <sheetProtection password="FA9C" sheet="1" objects="1" scenarios="1" formatColumns="0" formatRows="0"/>
  <dataConsolidate/>
  <mergeCells count="37">
    <mergeCell ref="O21:V21"/>
    <mergeCell ref="E22:E27"/>
    <mergeCell ref="I22:I27"/>
    <mergeCell ref="F23:F26"/>
    <mergeCell ref="J23:J26"/>
    <mergeCell ref="O23:V23"/>
    <mergeCell ref="R24:R25"/>
    <mergeCell ref="R15:T15"/>
    <mergeCell ref="D21:D28"/>
    <mergeCell ref="L5:T5"/>
    <mergeCell ref="O9:T9"/>
    <mergeCell ref="O10:T10"/>
    <mergeCell ref="A18:A31"/>
    <mergeCell ref="O18:V18"/>
    <mergeCell ref="B19:B30"/>
    <mergeCell ref="O19:V19"/>
    <mergeCell ref="C20:C29"/>
    <mergeCell ref="O7:T7"/>
    <mergeCell ref="O8:T8"/>
    <mergeCell ref="V14:V16"/>
    <mergeCell ref="L13:V13"/>
    <mergeCell ref="L14:L16"/>
    <mergeCell ref="M14:M16"/>
    <mergeCell ref="O14:T14"/>
    <mergeCell ref="U14:U16"/>
    <mergeCell ref="S16:T16"/>
    <mergeCell ref="O12:U12"/>
    <mergeCell ref="W13:W16"/>
    <mergeCell ref="W24:W26"/>
    <mergeCell ref="M34:W34"/>
    <mergeCell ref="T24:T25"/>
    <mergeCell ref="U24:U25"/>
    <mergeCell ref="O20:V20"/>
    <mergeCell ref="S24:S25"/>
    <mergeCell ref="S17:T17"/>
    <mergeCell ref="O15:O16"/>
    <mergeCell ref="P15:Q15"/>
  </mergeCells>
  <dataValidations count="3">
    <dataValidation allowBlank="1" promptTitle="checkPeriodRange" sqref="Q25"/>
    <dataValidation allowBlank="1" showInputMessage="1" showErrorMessage="1" prompt="Для выбора выполните двойной щелчок левой клавиши мыши по соответствующей ячейке." sqref="U24"/>
    <dataValidation type="list" allowBlank="1" showInputMessage="1" showErrorMessage="1" errorTitle="Ошибка" error="Выберите значение из списка" prompt="Выберите значение из списка" sqref="O23:V23">
      <formula1>kind_of_cons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5">
    <tabColor theme="0" tint="-0.249977111117893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215" hidden="1" customWidth="1"/>
    <col min="2" max="4" width="3.75" style="202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202"/>
    <col min="12" max="12" width="11.125" style="202" customWidth="1"/>
    <col min="13" max="20" width="10.625" style="202"/>
    <col min="21" max="16384" width="10.625" style="36"/>
  </cols>
  <sheetData>
    <row r="1" spans="1:20" ht="3" customHeight="1">
      <c r="A1" s="215" t="s">
        <v>68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214"/>
      <c r="B4" s="214"/>
      <c r="C4" s="214"/>
      <c r="D4" s="214"/>
      <c r="F4" s="813" t="s">
        <v>454</v>
      </c>
      <c r="G4" s="813"/>
      <c r="H4" s="813"/>
      <c r="I4" s="863" t="s">
        <v>455</v>
      </c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s="190" customFormat="1" ht="11.25" customHeight="1">
      <c r="A5" s="214"/>
      <c r="B5" s="214"/>
      <c r="C5" s="214"/>
      <c r="D5" s="214"/>
      <c r="F5" s="319" t="s">
        <v>92</v>
      </c>
      <c r="G5" s="336" t="s">
        <v>457</v>
      </c>
      <c r="H5" s="318" t="s">
        <v>442</v>
      </c>
      <c r="I5" s="863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0" s="190" customFormat="1" ht="12" customHeight="1">
      <c r="A6" s="214"/>
      <c r="B6" s="214"/>
      <c r="C6" s="214"/>
      <c r="D6" s="214"/>
      <c r="F6" s="320" t="s">
        <v>93</v>
      </c>
      <c r="G6" s="322">
        <v>2</v>
      </c>
      <c r="H6" s="323">
        <v>3</v>
      </c>
      <c r="I6" s="321">
        <v>4</v>
      </c>
      <c r="J6" s="214">
        <v>4</v>
      </c>
      <c r="K6" s="214"/>
      <c r="L6" s="214"/>
      <c r="M6" s="214"/>
      <c r="N6" s="214"/>
      <c r="O6" s="214"/>
      <c r="P6" s="214"/>
      <c r="Q6" s="214"/>
      <c r="R6" s="214"/>
      <c r="S6" s="214"/>
      <c r="T6" s="214"/>
    </row>
    <row r="7" spans="1:20" s="190" customFormat="1" ht="18.600000000000001">
      <c r="A7" s="214"/>
      <c r="B7" s="214"/>
      <c r="C7" s="214"/>
      <c r="D7" s="214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333"/>
      <c r="K7" s="214"/>
      <c r="L7" s="214"/>
      <c r="M7" s="214"/>
      <c r="N7" s="214"/>
      <c r="O7" s="214"/>
      <c r="P7" s="214"/>
      <c r="Q7" s="214"/>
      <c r="R7" s="214"/>
      <c r="S7" s="214"/>
      <c r="T7" s="214"/>
    </row>
    <row r="8" spans="1:20" s="190" customFormat="1" ht="45.6">
      <c r="A8" s="864">
        <v>1</v>
      </c>
      <c r="B8" s="214"/>
      <c r="C8" s="214"/>
      <c r="D8" s="214"/>
      <c r="F8" s="334" t="str">
        <f>"2." &amp;mergeValue(A8)</f>
        <v>2.1</v>
      </c>
      <c r="G8" s="416" t="s">
        <v>494</v>
      </c>
      <c r="H8" s="317"/>
      <c r="I8" s="196" t="s">
        <v>591</v>
      </c>
      <c r="J8" s="333"/>
      <c r="K8" s="214"/>
      <c r="L8" s="214"/>
      <c r="M8" s="214"/>
      <c r="N8" s="214"/>
      <c r="O8" s="214"/>
      <c r="P8" s="214"/>
      <c r="Q8" s="214"/>
      <c r="R8" s="214"/>
      <c r="S8" s="214"/>
      <c r="T8" s="214"/>
    </row>
    <row r="9" spans="1:20" s="190" customFormat="1" ht="22.8">
      <c r="A9" s="864"/>
      <c r="B9" s="214"/>
      <c r="C9" s="214"/>
      <c r="D9" s="214"/>
      <c r="F9" s="334" t="str">
        <f>"3." &amp;mergeValue(A9)</f>
        <v>3.1</v>
      </c>
      <c r="G9" s="416" t="s">
        <v>495</v>
      </c>
      <c r="H9" s="317"/>
      <c r="I9" s="196" t="s">
        <v>589</v>
      </c>
      <c r="J9" s="333"/>
      <c r="K9" s="214"/>
      <c r="L9" s="214"/>
      <c r="M9" s="214"/>
      <c r="N9" s="214"/>
      <c r="O9" s="214"/>
      <c r="P9" s="214"/>
      <c r="Q9" s="214"/>
      <c r="R9" s="214"/>
      <c r="S9" s="214"/>
      <c r="T9" s="214"/>
    </row>
    <row r="10" spans="1:20" s="190" customFormat="1" ht="22.8">
      <c r="A10" s="864"/>
      <c r="B10" s="214"/>
      <c r="C10" s="214"/>
      <c r="D10" s="214"/>
      <c r="F10" s="334" t="str">
        <f>"4."&amp;mergeValue(A10)</f>
        <v>4.1</v>
      </c>
      <c r="G10" s="416" t="s">
        <v>496</v>
      </c>
      <c r="H10" s="318" t="s">
        <v>458</v>
      </c>
      <c r="I10" s="196"/>
      <c r="J10" s="333"/>
      <c r="K10" s="214"/>
      <c r="L10" s="214"/>
      <c r="M10" s="214"/>
      <c r="N10" s="214"/>
      <c r="O10" s="214"/>
      <c r="P10" s="214"/>
      <c r="Q10" s="214"/>
      <c r="R10" s="214"/>
      <c r="S10" s="214"/>
      <c r="T10" s="214"/>
    </row>
    <row r="11" spans="1:20" s="190" customFormat="1" ht="18.600000000000001">
      <c r="A11" s="864"/>
      <c r="B11" s="864">
        <v>1</v>
      </c>
      <c r="C11" s="343"/>
      <c r="D11" s="343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333"/>
      <c r="K11" s="214"/>
      <c r="L11" s="214"/>
      <c r="M11" s="214"/>
      <c r="N11" s="214"/>
      <c r="O11" s="214"/>
      <c r="P11" s="214"/>
      <c r="Q11" s="214"/>
      <c r="R11" s="214"/>
      <c r="S11" s="214"/>
      <c r="T11" s="214"/>
    </row>
    <row r="12" spans="1:20" s="190" customFormat="1" ht="22.8">
      <c r="A12" s="864"/>
      <c r="B12" s="864"/>
      <c r="C12" s="864">
        <v>1</v>
      </c>
      <c r="D12" s="343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333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s="190" customFormat="1" ht="39" customHeight="1">
      <c r="A13" s="864"/>
      <c r="B13" s="864"/>
      <c r="C13" s="864"/>
      <c r="D13" s="343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333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0" s="190" customFormat="1" ht="18.600000000000001">
      <c r="A14" s="864"/>
      <c r="B14" s="864"/>
      <c r="C14" s="864"/>
      <c r="D14" s="343"/>
      <c r="F14" s="337"/>
      <c r="G14" s="150" t="s">
        <v>4</v>
      </c>
      <c r="H14" s="342"/>
      <c r="I14" s="865"/>
      <c r="J14" s="333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0" s="190" customFormat="1" ht="18.600000000000001">
      <c r="A15" s="864"/>
      <c r="B15" s="864"/>
      <c r="C15" s="343"/>
      <c r="D15" s="343"/>
      <c r="F15" s="420"/>
      <c r="G15" s="195" t="s">
        <v>403</v>
      </c>
      <c r="H15" s="421"/>
      <c r="I15" s="422"/>
      <c r="J15" s="333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s="190" customFormat="1" ht="18.600000000000001">
      <c r="A16" s="864"/>
      <c r="B16" s="214"/>
      <c r="C16" s="214"/>
      <c r="D16" s="214"/>
      <c r="F16" s="337"/>
      <c r="G16" s="155" t="s">
        <v>506</v>
      </c>
      <c r="H16" s="338"/>
      <c r="I16" s="339"/>
      <c r="J16" s="333"/>
      <c r="K16" s="214"/>
      <c r="L16" s="214"/>
      <c r="M16" s="214"/>
      <c r="N16" s="214"/>
      <c r="O16" s="214"/>
      <c r="P16" s="214"/>
      <c r="Q16" s="214"/>
      <c r="R16" s="214"/>
      <c r="S16" s="214"/>
      <c r="T16" s="214"/>
    </row>
    <row r="17" spans="1:20" s="190" customFormat="1" ht="18.600000000000001">
      <c r="A17" s="214"/>
      <c r="B17" s="214"/>
      <c r="C17" s="214"/>
      <c r="D17" s="214"/>
      <c r="F17" s="337"/>
      <c r="G17" s="165" t="s">
        <v>505</v>
      </c>
      <c r="H17" s="338"/>
      <c r="I17" s="339"/>
      <c r="J17" s="333"/>
      <c r="K17" s="214"/>
      <c r="L17" s="214"/>
      <c r="M17" s="214"/>
      <c r="N17" s="214"/>
      <c r="O17" s="214"/>
      <c r="P17" s="214"/>
      <c r="Q17" s="214"/>
      <c r="R17" s="214"/>
      <c r="S17" s="214"/>
      <c r="T17" s="214"/>
    </row>
    <row r="18" spans="1:20" s="326" customFormat="1" ht="3" customHeight="1">
      <c r="A18" s="327"/>
      <c r="B18" s="327"/>
      <c r="C18" s="327"/>
      <c r="D18" s="327"/>
      <c r="F18" s="344"/>
      <c r="G18" s="345"/>
      <c r="H18" s="346"/>
      <c r="I18" s="34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26" customFormat="1" ht="15" customHeight="1">
      <c r="A19" s="327"/>
      <c r="B19" s="327"/>
      <c r="C19" s="327"/>
      <c r="D19" s="327"/>
      <c r="F19" s="325"/>
      <c r="G19" s="859" t="s">
        <v>594</v>
      </c>
      <c r="H19" s="859"/>
      <c r="I19" s="226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5">
    <tabColor rgb="FFEAEBEE"/>
    <pageSetUpPr fitToPage="1"/>
  </sheetPr>
  <dimension ref="A1:AG36"/>
  <sheetViews>
    <sheetView showGridLines="0" topLeftCell="I4" zoomScaleNormal="100" workbookViewId="0"/>
  </sheetViews>
  <sheetFormatPr defaultColWidth="0" defaultRowHeight="13.8"/>
  <cols>
    <col min="1" max="6" width="10.625" style="489" hidden="1" customWidth="1"/>
    <col min="7" max="8" width="11.125" style="495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21" width="23.75" style="36" hidden="1" customWidth="1"/>
    <col min="22" max="22" width="1.75" style="36" hidden="1" customWidth="1"/>
    <col min="23" max="23" width="11.75" style="36" customWidth="1"/>
    <col min="24" max="24" width="3.75" style="36" customWidth="1"/>
    <col min="25" max="25" width="11.75" style="36" customWidth="1"/>
    <col min="26" max="26" width="8.625" style="36" hidden="1" customWidth="1"/>
    <col min="27" max="27" width="4.75" style="36" customWidth="1"/>
    <col min="28" max="28" width="115.75" style="36" customWidth="1"/>
    <col min="29" max="33" width="10.625" style="489" customWidth="1"/>
    <col min="34" max="249" width="10.625" style="36" customWidth="1"/>
    <col min="250" max="16384" width="0" style="36" hidden="1"/>
  </cols>
  <sheetData>
    <row r="1" spans="1:33" hidden="1"/>
    <row r="2" spans="1:33" hidden="1"/>
    <row r="3" spans="1:33" hidden="1"/>
    <row r="4" spans="1:33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37"/>
    </row>
    <row r="5" spans="1:33" ht="22.5" customHeight="1">
      <c r="J5" s="86"/>
      <c r="K5" s="86"/>
      <c r="L5" s="892" t="s">
        <v>667</v>
      </c>
      <c r="M5" s="892"/>
      <c r="N5" s="892"/>
      <c r="O5" s="892"/>
      <c r="P5" s="892"/>
      <c r="Q5" s="892"/>
      <c r="R5" s="892"/>
      <c r="S5" s="892"/>
      <c r="T5" s="892"/>
      <c r="U5" s="486"/>
      <c r="X5" s="538"/>
      <c r="Y5" s="538"/>
      <c r="Z5" s="486"/>
    </row>
    <row r="6" spans="1:33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37"/>
      <c r="V6" s="37"/>
    </row>
    <row r="7" spans="1:33" ht="22.8">
      <c r="A7" s="538"/>
      <c r="B7" s="538"/>
      <c r="C7" s="538"/>
      <c r="D7" s="538"/>
      <c r="E7" s="538"/>
      <c r="F7" s="538"/>
      <c r="G7" s="544"/>
      <c r="H7" s="544"/>
      <c r="J7" s="86"/>
      <c r="K7" s="86"/>
      <c r="L7" s="37"/>
      <c r="M7" s="558" t="s">
        <v>502</v>
      </c>
      <c r="N7" s="583"/>
      <c r="O7" s="910" t="str">
        <f>IF(NameOrPr_ch="",IF(NameOrPr="","",NameOrPr),NameOrPr_ch)</f>
        <v>Комитет по тарифам и ценам Курской области</v>
      </c>
      <c r="P7" s="911"/>
      <c r="Q7" s="911"/>
      <c r="R7" s="911"/>
      <c r="S7" s="911"/>
      <c r="T7" s="912"/>
      <c r="U7" s="586"/>
      <c r="V7" s="37"/>
      <c r="AC7" s="538"/>
      <c r="AD7" s="538"/>
      <c r="AE7" s="538"/>
      <c r="AF7" s="538"/>
      <c r="AG7" s="538"/>
    </row>
    <row r="8" spans="1:33" s="190" customFormat="1" ht="18.600000000000001">
      <c r="A8" s="494"/>
      <c r="B8" s="494"/>
      <c r="C8" s="494"/>
      <c r="D8" s="494"/>
      <c r="E8" s="494"/>
      <c r="F8" s="494"/>
      <c r="G8" s="494"/>
      <c r="H8" s="494"/>
      <c r="L8" s="488"/>
      <c r="M8" s="558" t="s">
        <v>597</v>
      </c>
      <c r="N8" s="583"/>
      <c r="O8" s="910" t="str">
        <f>IF(datePr_ch="",IF(datePr="","",datePr),datePr_ch)</f>
        <v>02.11.2021</v>
      </c>
      <c r="P8" s="911"/>
      <c r="Q8" s="911"/>
      <c r="R8" s="911"/>
      <c r="S8" s="911"/>
      <c r="T8" s="912"/>
      <c r="U8" s="584"/>
      <c r="V8" s="476"/>
      <c r="AC8" s="494"/>
      <c r="AD8" s="494"/>
      <c r="AE8" s="494"/>
      <c r="AF8" s="494"/>
      <c r="AG8" s="494"/>
    </row>
    <row r="9" spans="1:33" s="190" customFormat="1" ht="18.600000000000001">
      <c r="A9" s="494"/>
      <c r="B9" s="494"/>
      <c r="C9" s="494"/>
      <c r="D9" s="494"/>
      <c r="E9" s="494"/>
      <c r="F9" s="494"/>
      <c r="G9" s="494"/>
      <c r="H9" s="494"/>
      <c r="L9" s="152"/>
      <c r="M9" s="558" t="s">
        <v>596</v>
      </c>
      <c r="N9" s="583"/>
      <c r="O9" s="910" t="str">
        <f>IF(numberPr_ch="",IF(numberPr="","",numberPr),numberPr_ch)</f>
        <v>Постановление №46</v>
      </c>
      <c r="P9" s="911"/>
      <c r="Q9" s="911"/>
      <c r="R9" s="911"/>
      <c r="S9" s="911"/>
      <c r="T9" s="912"/>
      <c r="U9" s="584"/>
      <c r="V9" s="476"/>
      <c r="AC9" s="494"/>
      <c r="AD9" s="494"/>
      <c r="AE9" s="494"/>
      <c r="AF9" s="494"/>
      <c r="AG9" s="494"/>
    </row>
    <row r="10" spans="1:33" s="190" customFormat="1" ht="22.8">
      <c r="A10" s="494"/>
      <c r="B10" s="494"/>
      <c r="C10" s="494"/>
      <c r="D10" s="494"/>
      <c r="E10" s="494"/>
      <c r="F10" s="494"/>
      <c r="G10" s="494"/>
      <c r="H10" s="494"/>
      <c r="L10" s="152"/>
      <c r="M10" s="558" t="s">
        <v>501</v>
      </c>
      <c r="N10" s="583"/>
      <c r="O10" s="910" t="str">
        <f>IF(IstPub_ch="",IF(IstPub="","",IstPub),IstPub_ch)</f>
        <v>Газета "Курская правда" №134(26808) от 09.11.2021</v>
      </c>
      <c r="P10" s="911"/>
      <c r="Q10" s="911"/>
      <c r="R10" s="911"/>
      <c r="S10" s="911"/>
      <c r="T10" s="912"/>
      <c r="U10" s="584"/>
      <c r="V10" s="476"/>
      <c r="AC10" s="494"/>
      <c r="AD10" s="494"/>
      <c r="AE10" s="494"/>
      <c r="AF10" s="494"/>
      <c r="AG10" s="494"/>
    </row>
    <row r="11" spans="1:33" s="190" customFormat="1" ht="11.4" hidden="1">
      <c r="A11" s="494"/>
      <c r="B11" s="494"/>
      <c r="C11" s="494"/>
      <c r="D11" s="494"/>
      <c r="E11" s="494"/>
      <c r="F11" s="494"/>
      <c r="G11" s="494"/>
      <c r="H11" s="494"/>
      <c r="L11" s="152"/>
      <c r="M11" s="152"/>
      <c r="N11" s="478"/>
      <c r="O11" s="487"/>
      <c r="P11" s="487"/>
      <c r="Q11" s="487"/>
      <c r="R11" s="487"/>
      <c r="S11" s="487"/>
      <c r="T11" s="487"/>
      <c r="U11" s="476"/>
      <c r="V11" s="476"/>
      <c r="Z11" s="492" t="s">
        <v>373</v>
      </c>
      <c r="AC11" s="494"/>
      <c r="AD11" s="494"/>
      <c r="AE11" s="494"/>
      <c r="AF11" s="494"/>
      <c r="AG11" s="494"/>
    </row>
    <row r="12" spans="1:33">
      <c r="J12" s="86"/>
      <c r="K12" s="86"/>
      <c r="L12" s="37"/>
      <c r="M12" s="37"/>
      <c r="N12" s="37"/>
      <c r="O12" s="909"/>
      <c r="P12" s="909"/>
      <c r="Q12" s="909"/>
      <c r="R12" s="909"/>
      <c r="S12" s="909"/>
      <c r="T12" s="909"/>
      <c r="U12" s="909"/>
      <c r="V12" s="909"/>
      <c r="W12" s="909"/>
      <c r="X12" s="909"/>
      <c r="Y12" s="909"/>
      <c r="Z12" s="909"/>
    </row>
    <row r="13" spans="1:33" ht="14.25" customHeight="1">
      <c r="J13" s="86"/>
      <c r="K13" s="86"/>
      <c r="L13" s="876" t="s">
        <v>454</v>
      </c>
      <c r="M13" s="876"/>
      <c r="N13" s="876"/>
      <c r="O13" s="876"/>
      <c r="P13" s="876"/>
      <c r="Q13" s="876"/>
      <c r="R13" s="876"/>
      <c r="S13" s="876"/>
      <c r="T13" s="876"/>
      <c r="U13" s="876"/>
      <c r="V13" s="876"/>
      <c r="W13" s="876"/>
      <c r="X13" s="876"/>
      <c r="Y13" s="876"/>
      <c r="Z13" s="876"/>
      <c r="AA13" s="876"/>
      <c r="AB13" s="813" t="s">
        <v>455</v>
      </c>
    </row>
    <row r="14" spans="1:33" ht="14.25" customHeight="1">
      <c r="J14" s="86"/>
      <c r="K14" s="86"/>
      <c r="L14" s="876" t="s">
        <v>92</v>
      </c>
      <c r="M14" s="876" t="s">
        <v>640</v>
      </c>
      <c r="N14" s="534"/>
      <c r="O14" s="813" t="s">
        <v>642</v>
      </c>
      <c r="P14" s="813"/>
      <c r="Q14" s="813"/>
      <c r="R14" s="813"/>
      <c r="S14" s="813"/>
      <c r="T14" s="813"/>
      <c r="U14" s="813"/>
      <c r="V14" s="813"/>
      <c r="W14" s="813"/>
      <c r="X14" s="813"/>
      <c r="Y14" s="813"/>
      <c r="Z14" s="876" t="s">
        <v>341</v>
      </c>
      <c r="AA14" s="908" t="s">
        <v>275</v>
      </c>
      <c r="AB14" s="813"/>
    </row>
    <row r="15" spans="1:33" ht="14.25" customHeight="1">
      <c r="A15" s="538"/>
      <c r="B15" s="538"/>
      <c r="C15" s="538"/>
      <c r="D15" s="538"/>
      <c r="E15" s="538"/>
      <c r="F15" s="538"/>
      <c r="G15" s="544"/>
      <c r="H15" s="544"/>
      <c r="J15" s="86"/>
      <c r="K15" s="86"/>
      <c r="L15" s="876"/>
      <c r="M15" s="876"/>
      <c r="N15" s="534"/>
      <c r="O15" s="920" t="s">
        <v>668</v>
      </c>
      <c r="P15" s="920" t="s">
        <v>621</v>
      </c>
      <c r="Q15" s="920" t="s">
        <v>622</v>
      </c>
      <c r="R15" s="920" t="s">
        <v>271</v>
      </c>
      <c r="S15" s="920"/>
      <c r="T15" s="920" t="s">
        <v>271</v>
      </c>
      <c r="U15" s="920"/>
      <c r="V15" s="569"/>
      <c r="W15" s="919" t="s">
        <v>655</v>
      </c>
      <c r="X15" s="919"/>
      <c r="Y15" s="919"/>
      <c r="Z15" s="876"/>
      <c r="AA15" s="908"/>
      <c r="AB15" s="813"/>
      <c r="AC15" s="538"/>
      <c r="AD15" s="538"/>
      <c r="AE15" s="538"/>
      <c r="AF15" s="538"/>
      <c r="AG15" s="538"/>
    </row>
    <row r="16" spans="1:33" ht="56.25" customHeight="1">
      <c r="J16" s="86"/>
      <c r="K16" s="86"/>
      <c r="L16" s="876"/>
      <c r="M16" s="876"/>
      <c r="N16" s="534"/>
      <c r="O16" s="920"/>
      <c r="P16" s="920"/>
      <c r="Q16" s="920"/>
      <c r="R16" s="104" t="s">
        <v>623</v>
      </c>
      <c r="S16" s="104" t="s">
        <v>624</v>
      </c>
      <c r="T16" s="104" t="s">
        <v>625</v>
      </c>
      <c r="U16" s="104" t="s">
        <v>626</v>
      </c>
      <c r="V16" s="104"/>
      <c r="W16" s="105" t="s">
        <v>274</v>
      </c>
      <c r="X16" s="921" t="s">
        <v>273</v>
      </c>
      <c r="Y16" s="921"/>
      <c r="Z16" s="876"/>
      <c r="AA16" s="908"/>
      <c r="AB16" s="813"/>
    </row>
    <row r="17" spans="1:33">
      <c r="J17" s="86"/>
      <c r="K17" s="479">
        <v>1</v>
      </c>
      <c r="L17" s="42" t="s">
        <v>93</v>
      </c>
      <c r="M17" s="42" t="s">
        <v>49</v>
      </c>
      <c r="N17" s="485" t="s">
        <v>49</v>
      </c>
      <c r="O17" s="477">
        <f ca="1">OFFSET(O17,0,-1)+1</f>
        <v>3</v>
      </c>
      <c r="P17" s="477">
        <f t="shared" ref="P17:W17" ca="1" si="0">OFFSET(P17,0,-1)+1</f>
        <v>4</v>
      </c>
      <c r="Q17" s="477">
        <f t="shared" ca="1" si="0"/>
        <v>5</v>
      </c>
      <c r="R17" s="477">
        <f t="shared" ca="1" si="0"/>
        <v>6</v>
      </c>
      <c r="S17" s="477">
        <f t="shared" ca="1" si="0"/>
        <v>7</v>
      </c>
      <c r="T17" s="477">
        <f t="shared" ca="1" si="0"/>
        <v>8</v>
      </c>
      <c r="U17" s="477">
        <f t="shared" ca="1" si="0"/>
        <v>9</v>
      </c>
      <c r="V17" s="484">
        <f ca="1">OFFSET(V17,0,-1)</f>
        <v>9</v>
      </c>
      <c r="W17" s="477">
        <f t="shared" ca="1" si="0"/>
        <v>10</v>
      </c>
      <c r="X17" s="894">
        <f ca="1">OFFSET(X17,0,-1)+1</f>
        <v>11</v>
      </c>
      <c r="Y17" s="894"/>
      <c r="Z17" s="477">
        <f ca="1">OFFSET(Z17,0,-2)+1</f>
        <v>12</v>
      </c>
      <c r="AB17" s="477">
        <f ca="1">OFFSET(AB17,0,-2)+1</f>
        <v>13</v>
      </c>
    </row>
    <row r="18" spans="1:33" ht="22.8">
      <c r="A18" s="895">
        <v>1</v>
      </c>
      <c r="B18" s="744"/>
      <c r="C18" s="744"/>
      <c r="D18" s="744"/>
      <c r="E18" s="745"/>
      <c r="F18" s="746"/>
      <c r="G18" s="744"/>
      <c r="H18" s="744"/>
      <c r="I18"/>
      <c r="J18" s="86"/>
      <c r="K18" s="86"/>
      <c r="L18" s="545">
        <f>mergeValue(A18)</f>
        <v>1</v>
      </c>
      <c r="M18" s="563" t="s">
        <v>20</v>
      </c>
      <c r="N18" s="535"/>
      <c r="O18" s="907"/>
      <c r="P18" s="907"/>
      <c r="Q18" s="907"/>
      <c r="R18" s="907"/>
      <c r="S18" s="907"/>
      <c r="T18" s="907"/>
      <c r="U18" s="907"/>
      <c r="V18" s="907"/>
      <c r="W18" s="907"/>
      <c r="X18" s="907"/>
      <c r="Y18" s="907"/>
      <c r="Z18" s="907"/>
      <c r="AA18" s="907"/>
      <c r="AB18" s="412" t="s">
        <v>476</v>
      </c>
    </row>
    <row r="19" spans="1:33" ht="34.200000000000003">
      <c r="A19" s="895"/>
      <c r="B19" s="895">
        <v>1</v>
      </c>
      <c r="C19" s="744"/>
      <c r="D19" s="744"/>
      <c r="E19" s="746"/>
      <c r="F19" s="746"/>
      <c r="G19" s="744"/>
      <c r="H19" s="744"/>
      <c r="I19" s="720"/>
      <c r="J19" s="47"/>
      <c r="K19" s="36"/>
      <c r="L19" s="545" t="str">
        <f>mergeValue(A19) &amp;"."&amp; mergeValue(B19)</f>
        <v>1.1</v>
      </c>
      <c r="M19" s="513" t="s">
        <v>16</v>
      </c>
      <c r="N19" s="535"/>
      <c r="O19" s="907"/>
      <c r="P19" s="907"/>
      <c r="Q19" s="907"/>
      <c r="R19" s="907"/>
      <c r="S19" s="907"/>
      <c r="T19" s="907"/>
      <c r="U19" s="907"/>
      <c r="V19" s="907"/>
      <c r="W19" s="907"/>
      <c r="X19" s="907"/>
      <c r="Y19" s="907"/>
      <c r="Z19" s="907"/>
      <c r="AA19" s="907"/>
      <c r="AB19" s="412" t="s">
        <v>477</v>
      </c>
    </row>
    <row r="20" spans="1:33" ht="22.8">
      <c r="A20" s="895"/>
      <c r="B20" s="895"/>
      <c r="C20" s="895">
        <v>1</v>
      </c>
      <c r="D20" s="744"/>
      <c r="E20" s="746"/>
      <c r="F20" s="746"/>
      <c r="G20" s="744"/>
      <c r="H20" s="744"/>
      <c r="I20" s="720"/>
      <c r="J20" s="47"/>
      <c r="K20" s="36"/>
      <c r="L20" s="545" t="str">
        <f>mergeValue(A20) &amp;"."&amp; mergeValue(B20)&amp;"."&amp; mergeValue(C20)</f>
        <v>1.1.1</v>
      </c>
      <c r="M20" s="514" t="s">
        <v>7</v>
      </c>
      <c r="N20" s="535"/>
      <c r="O20" s="907"/>
      <c r="P20" s="907"/>
      <c r="Q20" s="907"/>
      <c r="R20" s="907"/>
      <c r="S20" s="907"/>
      <c r="T20" s="907"/>
      <c r="U20" s="907"/>
      <c r="V20" s="907"/>
      <c r="W20" s="907"/>
      <c r="X20" s="907"/>
      <c r="Y20" s="907"/>
      <c r="Z20" s="907"/>
      <c r="AA20" s="907"/>
      <c r="AB20" s="412" t="s">
        <v>634</v>
      </c>
    </row>
    <row r="21" spans="1:33" ht="22.8">
      <c r="A21" s="895"/>
      <c r="B21" s="895"/>
      <c r="C21" s="895"/>
      <c r="D21" s="895">
        <v>1</v>
      </c>
      <c r="E21" s="746"/>
      <c r="F21" s="746"/>
      <c r="G21" s="744"/>
      <c r="H21" s="744"/>
      <c r="I21" s="720"/>
      <c r="J21" s="47"/>
      <c r="K21" s="36"/>
      <c r="L21" s="545" t="str">
        <f>mergeValue(A21) &amp;"."&amp; mergeValue(B21)&amp;"."&amp; mergeValue(C21)&amp;"."&amp; mergeValue(D21)</f>
        <v>1.1.1.1</v>
      </c>
      <c r="M21" s="515" t="s">
        <v>22</v>
      </c>
      <c r="N21" s="535"/>
      <c r="O21" s="907"/>
      <c r="P21" s="907"/>
      <c r="Q21" s="907"/>
      <c r="R21" s="907"/>
      <c r="S21" s="907"/>
      <c r="T21" s="907"/>
      <c r="U21" s="907"/>
      <c r="V21" s="907"/>
      <c r="W21" s="907"/>
      <c r="X21" s="907"/>
      <c r="Y21" s="907"/>
      <c r="Z21" s="907"/>
      <c r="AA21" s="907"/>
      <c r="AB21" s="412" t="s">
        <v>635</v>
      </c>
    </row>
    <row r="22" spans="1:33" ht="0.15" customHeight="1">
      <c r="A22" s="895"/>
      <c r="B22" s="895"/>
      <c r="C22" s="895"/>
      <c r="D22" s="895"/>
      <c r="E22" s="895">
        <v>1</v>
      </c>
      <c r="F22" s="746"/>
      <c r="G22" s="744"/>
      <c r="H22" s="744"/>
      <c r="I22" s="125"/>
      <c r="J22" s="47"/>
      <c r="K22" s="36"/>
      <c r="L22" s="545"/>
      <c r="M22" s="517"/>
      <c r="N22" s="196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97"/>
      <c r="AB22" s="412"/>
    </row>
    <row r="23" spans="1:33" ht="91.2">
      <c r="A23" s="895"/>
      <c r="B23" s="895"/>
      <c r="C23" s="895"/>
      <c r="D23" s="895"/>
      <c r="E23" s="895"/>
      <c r="F23" s="895">
        <v>1</v>
      </c>
      <c r="G23" s="744"/>
      <c r="H23" s="744"/>
      <c r="I23" s="917"/>
      <c r="J23" s="47"/>
      <c r="K23" s="36"/>
      <c r="L23" s="545" t="str">
        <f>mergeValue(A23) &amp;"."&amp; mergeValue(B23)&amp;"."&amp; mergeValue(C23)&amp;"."&amp; mergeValue(D23)&amp;"."&amp; mergeValue(F23)</f>
        <v>1.1.1.1.1</v>
      </c>
      <c r="M23" s="518" t="s">
        <v>10</v>
      </c>
      <c r="N23" s="196"/>
      <c r="O23" s="898"/>
      <c r="P23" s="899"/>
      <c r="Q23" s="899"/>
      <c r="R23" s="899"/>
      <c r="S23" s="899"/>
      <c r="T23" s="899"/>
      <c r="U23" s="899"/>
      <c r="V23" s="899"/>
      <c r="W23" s="899"/>
      <c r="X23" s="899"/>
      <c r="Y23" s="899"/>
      <c r="Z23" s="899"/>
      <c r="AA23" s="900"/>
      <c r="AB23" s="412" t="s">
        <v>636</v>
      </c>
      <c r="AD23" s="493" t="str">
        <f>strCheckUnique(AE23:AE28)</f>
        <v/>
      </c>
      <c r="AF23" s="493"/>
    </row>
    <row r="24" spans="1:33" ht="136.80000000000001">
      <c r="A24" s="895"/>
      <c r="B24" s="895"/>
      <c r="C24" s="895"/>
      <c r="D24" s="895"/>
      <c r="E24" s="895"/>
      <c r="F24" s="895"/>
      <c r="G24" s="895">
        <v>1</v>
      </c>
      <c r="H24" s="744"/>
      <c r="I24" s="917"/>
      <c r="J24" s="918"/>
      <c r="K24" s="232"/>
      <c r="L24" s="545" t="str">
        <f>mergeValue(A24) &amp;"."&amp; mergeValue(B24)&amp;"."&amp; mergeValue(C24)&amp;"."&amp; mergeValue(D24)&amp;"."&amp; mergeValue(F24)&amp;"."&amp; mergeValue(G24)</f>
        <v>1.1.1.1.1.1</v>
      </c>
      <c r="M24" s="751" t="s">
        <v>651</v>
      </c>
      <c r="N24" s="564"/>
      <c r="O24" s="524"/>
      <c r="P24" s="524"/>
      <c r="Q24" s="524"/>
      <c r="R24" s="482"/>
      <c r="S24" s="772"/>
      <c r="T24" s="482"/>
      <c r="U24" s="772"/>
      <c r="V24" s="537" t="str">
        <f>W24 &amp; "-" &amp; Y24</f>
        <v>-</v>
      </c>
      <c r="W24" s="905"/>
      <c r="X24" s="891" t="s">
        <v>84</v>
      </c>
      <c r="Y24" s="905"/>
      <c r="Z24" s="891" t="s">
        <v>85</v>
      </c>
      <c r="AA24" s="107"/>
      <c r="AB24" s="412" t="s">
        <v>669</v>
      </c>
      <c r="AC24" s="489" t="str">
        <f>strCheckDate(O24:AA24)</f>
        <v/>
      </c>
      <c r="AD24" s="493"/>
      <c r="AE24" s="493" t="str">
        <f>IF(M24="","",M24 )</f>
        <v>горячая вода в системе централизованного теплоснабжения на горячее водоснабжение</v>
      </c>
      <c r="AF24" s="493"/>
      <c r="AG24" s="493"/>
    </row>
    <row r="25" spans="1:33" ht="99" customHeight="1">
      <c r="A25" s="895"/>
      <c r="B25" s="895"/>
      <c r="C25" s="895"/>
      <c r="D25" s="895"/>
      <c r="E25" s="895"/>
      <c r="F25" s="895"/>
      <c r="G25" s="895"/>
      <c r="H25" s="744">
        <v>1</v>
      </c>
      <c r="I25" s="917"/>
      <c r="J25" s="918"/>
      <c r="K25" s="232"/>
      <c r="L25" s="545" t="str">
        <f>mergeValue(A25) &amp;"."&amp; mergeValue(B25)&amp;"."&amp; mergeValue(C25)&amp;"."&amp; mergeValue(D25)&amp;"."&amp; mergeValue(F25)&amp;"."&amp; mergeValue(G25)&amp;"."&amp; mergeValue(H25)</f>
        <v>1.1.1.1.1.1.1</v>
      </c>
      <c r="M25" s="752"/>
      <c r="N25" s="483"/>
      <c r="O25" s="524"/>
      <c r="P25" s="524"/>
      <c r="Q25" s="524"/>
      <c r="R25" s="482"/>
      <c r="S25" s="772"/>
      <c r="T25" s="482"/>
      <c r="U25" s="772"/>
      <c r="V25" s="537" t="str">
        <f>W25 &amp; "-" &amp; Y25</f>
        <v>-</v>
      </c>
      <c r="W25" s="905"/>
      <c r="X25" s="891"/>
      <c r="Y25" s="905"/>
      <c r="Z25" s="891"/>
      <c r="AA25" s="587"/>
      <c r="AB25" s="866" t="s">
        <v>670</v>
      </c>
      <c r="AC25" s="489" t="str">
        <f>strCheckDate(O25:AA25)</f>
        <v/>
      </c>
      <c r="AF25" s="493"/>
    </row>
    <row r="26" spans="1:33" ht="14.25" hidden="1" customHeight="1">
      <c r="A26" s="895"/>
      <c r="B26" s="895"/>
      <c r="C26" s="895"/>
      <c r="D26" s="895"/>
      <c r="E26" s="895"/>
      <c r="F26" s="895"/>
      <c r="G26" s="895"/>
      <c r="H26" s="744"/>
      <c r="I26" s="917"/>
      <c r="J26" s="918"/>
      <c r="K26" s="232"/>
      <c r="L26" s="293"/>
      <c r="M26" s="564"/>
      <c r="N26" s="564"/>
      <c r="O26" s="524"/>
      <c r="P26" s="482"/>
      <c r="Q26" s="482"/>
      <c r="R26" s="482"/>
      <c r="S26" s="482"/>
      <c r="T26" s="482"/>
      <c r="U26" s="521"/>
      <c r="V26" s="537"/>
      <c r="W26" s="890"/>
      <c r="X26" s="891"/>
      <c r="Y26" s="890"/>
      <c r="Z26" s="891"/>
      <c r="AA26" s="107"/>
      <c r="AB26" s="867"/>
      <c r="AF26" s="493">
        <f ca="1">OFFSET(AF26,-1,0)</f>
        <v>0</v>
      </c>
    </row>
    <row r="27" spans="1:33" customFormat="1" ht="15" customHeight="1">
      <c r="A27" s="895"/>
      <c r="B27" s="895"/>
      <c r="C27" s="895"/>
      <c r="D27" s="895"/>
      <c r="E27" s="895"/>
      <c r="F27" s="895"/>
      <c r="G27" s="895"/>
      <c r="H27" s="744"/>
      <c r="I27" s="917"/>
      <c r="J27" s="918"/>
      <c r="K27" s="157"/>
      <c r="L27" s="511"/>
      <c r="M27" s="520" t="s">
        <v>41</v>
      </c>
      <c r="N27" s="516"/>
      <c r="O27" s="512"/>
      <c r="P27" s="512"/>
      <c r="Q27" s="512"/>
      <c r="R27" s="512"/>
      <c r="S27" s="512"/>
      <c r="T27" s="512"/>
      <c r="U27" s="512"/>
      <c r="V27" s="512"/>
      <c r="W27" s="525"/>
      <c r="X27" s="162"/>
      <c r="Y27" s="525"/>
      <c r="Z27" s="516"/>
      <c r="AA27" s="522"/>
      <c r="AB27" s="868"/>
      <c r="AC27" s="490"/>
      <c r="AD27" s="490"/>
      <c r="AE27" s="490"/>
      <c r="AF27" s="490"/>
      <c r="AG27" s="490"/>
    </row>
    <row r="28" spans="1:33" customFormat="1" ht="15" customHeight="1">
      <c r="A28" s="895"/>
      <c r="B28" s="895"/>
      <c r="C28" s="895"/>
      <c r="D28" s="895"/>
      <c r="E28" s="895"/>
      <c r="F28" s="895"/>
      <c r="G28" s="744"/>
      <c r="H28" s="744"/>
      <c r="I28" s="917"/>
      <c r="J28" s="723"/>
      <c r="K28" s="157"/>
      <c r="L28" s="511"/>
      <c r="M28" s="519" t="s">
        <v>25</v>
      </c>
      <c r="N28" s="520"/>
      <c r="O28" s="520"/>
      <c r="P28" s="520"/>
      <c r="Q28" s="520"/>
      <c r="R28" s="520"/>
      <c r="S28" s="520"/>
      <c r="T28" s="520"/>
      <c r="U28" s="520"/>
      <c r="V28" s="520"/>
      <c r="W28" s="520"/>
      <c r="X28" s="520"/>
      <c r="Y28" s="520"/>
      <c r="Z28" s="520"/>
      <c r="AA28" s="520"/>
      <c r="AB28" s="522"/>
      <c r="AC28" s="490"/>
      <c r="AD28" s="490"/>
      <c r="AE28" s="490"/>
      <c r="AF28" s="490"/>
      <c r="AG28" s="490"/>
    </row>
    <row r="29" spans="1:33" customFormat="1" ht="15" customHeight="1">
      <c r="A29" s="895"/>
      <c r="B29" s="895"/>
      <c r="C29" s="895"/>
      <c r="D29" s="895"/>
      <c r="E29" s="895"/>
      <c r="F29" s="747"/>
      <c r="G29" s="744"/>
      <c r="H29" s="744"/>
      <c r="I29" s="125"/>
      <c r="J29" s="85"/>
      <c r="K29" s="157"/>
      <c r="L29" s="511"/>
      <c r="M29" s="516" t="s">
        <v>11</v>
      </c>
      <c r="N29" s="150"/>
      <c r="O29" s="512"/>
      <c r="P29" s="512"/>
      <c r="Q29" s="512"/>
      <c r="R29" s="512"/>
      <c r="S29" s="512"/>
      <c r="T29" s="512"/>
      <c r="U29" s="512"/>
      <c r="V29" s="512"/>
      <c r="W29" s="530"/>
      <c r="X29" s="162"/>
      <c r="Y29" s="525"/>
      <c r="Z29" s="150"/>
      <c r="AA29" s="162"/>
      <c r="AB29" s="522"/>
      <c r="AC29" s="490"/>
      <c r="AD29" s="490"/>
      <c r="AE29" s="490"/>
      <c r="AF29" s="490"/>
      <c r="AG29" s="490"/>
    </row>
    <row r="30" spans="1:33" customFormat="1" ht="14.25" hidden="1" customHeight="1">
      <c r="A30" s="895"/>
      <c r="B30" s="895"/>
      <c r="C30" s="895"/>
      <c r="D30" s="746"/>
      <c r="E30" s="747"/>
      <c r="F30" s="747"/>
      <c r="G30" s="744"/>
      <c r="H30" s="744"/>
      <c r="I30" s="743"/>
      <c r="J30" s="85"/>
      <c r="L30" s="511"/>
      <c r="M30" s="516"/>
      <c r="N30" s="516"/>
      <c r="O30" s="516"/>
      <c r="P30" s="516"/>
      <c r="Q30" s="516"/>
      <c r="R30" s="516"/>
      <c r="S30" s="516"/>
      <c r="T30" s="516"/>
      <c r="U30" s="516"/>
      <c r="V30" s="516"/>
      <c r="W30" s="516"/>
      <c r="X30" s="516"/>
      <c r="Y30" s="516"/>
      <c r="Z30" s="516"/>
      <c r="AA30" s="516"/>
      <c r="AB30" s="522"/>
      <c r="AC30" s="490"/>
      <c r="AD30" s="490"/>
      <c r="AE30" s="490"/>
      <c r="AF30" s="490"/>
      <c r="AG30" s="490"/>
    </row>
    <row r="31" spans="1:33" customFormat="1">
      <c r="A31" s="895"/>
      <c r="B31" s="895"/>
      <c r="C31" s="895"/>
      <c r="D31" s="748"/>
      <c r="E31" s="748"/>
      <c r="F31" s="748"/>
      <c r="G31" s="749"/>
      <c r="H31" s="748"/>
      <c r="I31" s="157"/>
      <c r="J31" s="85"/>
      <c r="K31" s="157"/>
      <c r="L31" s="511"/>
      <c r="M31" s="150" t="s">
        <v>17</v>
      </c>
      <c r="N31" s="516"/>
      <c r="O31" s="516"/>
      <c r="P31" s="516"/>
      <c r="Q31" s="516"/>
      <c r="R31" s="516"/>
      <c r="S31" s="516"/>
      <c r="T31" s="516"/>
      <c r="U31" s="516"/>
      <c r="V31" s="516"/>
      <c r="W31" s="516"/>
      <c r="X31" s="516"/>
      <c r="Y31" s="516"/>
      <c r="Z31" s="516"/>
      <c r="AA31" s="516"/>
      <c r="AB31" s="522"/>
      <c r="AC31" s="724"/>
      <c r="AD31" s="724"/>
      <c r="AE31" s="724"/>
      <c r="AF31" s="724"/>
      <c r="AG31" s="724"/>
    </row>
    <row r="32" spans="1:33" customFormat="1" ht="15" customHeight="1">
      <c r="A32" s="895"/>
      <c r="B32" s="895"/>
      <c r="C32" s="748"/>
      <c r="D32" s="748"/>
      <c r="E32" s="748"/>
      <c r="F32" s="748"/>
      <c r="G32" s="749"/>
      <c r="H32" s="748"/>
      <c r="I32" s="157"/>
      <c r="J32" s="85"/>
      <c r="K32" s="157"/>
      <c r="L32" s="511"/>
      <c r="M32" s="149" t="s">
        <v>18</v>
      </c>
      <c r="N32" s="149"/>
      <c r="O32" s="512"/>
      <c r="P32" s="512"/>
      <c r="Q32" s="512"/>
      <c r="R32" s="512"/>
      <c r="S32" s="512"/>
      <c r="T32" s="512"/>
      <c r="U32" s="512"/>
      <c r="V32" s="512"/>
      <c r="W32" s="530"/>
      <c r="X32" s="162"/>
      <c r="Y32" s="525"/>
      <c r="Z32" s="149"/>
      <c r="AA32" s="162"/>
      <c r="AB32" s="522"/>
      <c r="AC32" s="490"/>
      <c r="AD32" s="490"/>
      <c r="AE32" s="490"/>
      <c r="AF32" s="490"/>
      <c r="AG32" s="490"/>
    </row>
    <row r="33" spans="1:33" customFormat="1" ht="15" customHeight="1">
      <c r="A33" s="895"/>
      <c r="B33" s="748"/>
      <c r="C33" s="748"/>
      <c r="D33" s="748"/>
      <c r="E33" s="748"/>
      <c r="F33" s="748"/>
      <c r="G33" s="749"/>
      <c r="H33" s="748"/>
      <c r="I33" s="157"/>
      <c r="J33" s="85"/>
      <c r="K33" s="157"/>
      <c r="L33" s="511"/>
      <c r="M33" s="155" t="s">
        <v>19</v>
      </c>
      <c r="N33" s="149"/>
      <c r="O33" s="512"/>
      <c r="P33" s="512"/>
      <c r="Q33" s="512"/>
      <c r="R33" s="512"/>
      <c r="S33" s="512"/>
      <c r="T33" s="512"/>
      <c r="U33" s="512"/>
      <c r="V33" s="512"/>
      <c r="W33" s="530"/>
      <c r="X33" s="162"/>
      <c r="Y33" s="525"/>
      <c r="Z33" s="149"/>
      <c r="AA33" s="162"/>
      <c r="AB33" s="522"/>
      <c r="AC33" s="490"/>
      <c r="AD33" s="490"/>
      <c r="AE33" s="490"/>
      <c r="AF33" s="490"/>
      <c r="AG33" s="490"/>
    </row>
    <row r="34" spans="1:33" customFormat="1" ht="15" customHeight="1">
      <c r="A34" s="743"/>
      <c r="B34" s="743"/>
      <c r="C34" s="743"/>
      <c r="D34" s="743"/>
      <c r="E34" s="743"/>
      <c r="F34" s="743"/>
      <c r="G34" s="750"/>
      <c r="H34" s="743"/>
      <c r="I34" s="711"/>
      <c r="J34" s="85"/>
      <c r="L34" s="511"/>
      <c r="M34" s="165" t="s">
        <v>309</v>
      </c>
      <c r="N34" s="149"/>
      <c r="O34" s="512"/>
      <c r="P34" s="512"/>
      <c r="Q34" s="512"/>
      <c r="R34" s="512"/>
      <c r="S34" s="512"/>
      <c r="T34" s="512"/>
      <c r="U34" s="512"/>
      <c r="V34" s="512"/>
      <c r="W34" s="530"/>
      <c r="X34" s="162"/>
      <c r="Y34" s="525"/>
      <c r="Z34" s="149"/>
      <c r="AA34" s="162"/>
      <c r="AB34" s="522"/>
      <c r="AC34" s="490"/>
      <c r="AD34" s="490"/>
      <c r="AE34" s="490"/>
      <c r="AF34" s="490"/>
      <c r="AG34" s="490"/>
    </row>
    <row r="35" spans="1:33" ht="3" customHeight="1">
      <c r="L35" s="475"/>
      <c r="M35" s="475"/>
      <c r="N35" s="475"/>
      <c r="O35" s="475"/>
      <c r="P35" s="475"/>
      <c r="Q35" s="475"/>
      <c r="R35" s="475"/>
      <c r="S35" s="475"/>
      <c r="T35" s="475"/>
      <c r="U35" s="475"/>
      <c r="V35" s="475"/>
      <c r="W35" s="475"/>
      <c r="X35" s="475"/>
      <c r="Y35" s="475"/>
      <c r="Z35" s="475"/>
    </row>
    <row r="36" spans="1:33" ht="89.25" customHeight="1">
      <c r="L36" s="1">
        <v>1</v>
      </c>
      <c r="M36" s="859" t="s">
        <v>673</v>
      </c>
      <c r="N36" s="859"/>
      <c r="O36" s="859"/>
      <c r="P36" s="859"/>
      <c r="Q36" s="859"/>
      <c r="R36" s="859"/>
      <c r="S36" s="859"/>
      <c r="T36" s="859"/>
      <c r="U36" s="859"/>
      <c r="V36" s="859"/>
      <c r="W36" s="859"/>
    </row>
  </sheetData>
  <sheetProtection password="FA9C" sheet="1" objects="1" scenarios="1" formatColumns="0" formatRows="0"/>
  <dataConsolidate/>
  <mergeCells count="41">
    <mergeCell ref="AB13:AB16"/>
    <mergeCell ref="X16:Y16"/>
    <mergeCell ref="O18:AA18"/>
    <mergeCell ref="O19:AA19"/>
    <mergeCell ref="O20:AA20"/>
    <mergeCell ref="L14:L16"/>
    <mergeCell ref="L13:AA13"/>
    <mergeCell ref="O21:AA21"/>
    <mergeCell ref="O23:AA23"/>
    <mergeCell ref="W24:W26"/>
    <mergeCell ref="X24:X26"/>
    <mergeCell ref="O9:T9"/>
    <mergeCell ref="O10:T10"/>
    <mergeCell ref="L5:T5"/>
    <mergeCell ref="O7:T7"/>
    <mergeCell ref="O8:T8"/>
    <mergeCell ref="O12:Z12"/>
    <mergeCell ref="M14:M16"/>
    <mergeCell ref="Z14:Z16"/>
    <mergeCell ref="AA14:AA16"/>
    <mergeCell ref="O14:Y14"/>
    <mergeCell ref="X17:Y17"/>
    <mergeCell ref="Y24:Y26"/>
    <mergeCell ref="Z24:Z26"/>
    <mergeCell ref="I23:I28"/>
    <mergeCell ref="J24:J27"/>
    <mergeCell ref="M36:W36"/>
    <mergeCell ref="AB25:AB27"/>
    <mergeCell ref="W15:Y15"/>
    <mergeCell ref="T15:U15"/>
    <mergeCell ref="R15:S15"/>
    <mergeCell ref="O15:O16"/>
    <mergeCell ref="P15:P16"/>
    <mergeCell ref="Q15:Q16"/>
    <mergeCell ref="A18:A33"/>
    <mergeCell ref="B19:B32"/>
    <mergeCell ref="C20:C31"/>
    <mergeCell ref="D21:D29"/>
    <mergeCell ref="G24:G27"/>
    <mergeCell ref="E22:E29"/>
    <mergeCell ref="F23:F28"/>
  </mergeCells>
  <dataValidations count="5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Y24:Y25"/>
    <dataValidation allowBlank="1" promptTitle="checkPeriodRange" sqref="V24:V25"/>
    <dataValidation type="textLength" operator="lessThanOrEqual" allowBlank="1" showInputMessage="1" showErrorMessage="1" errorTitle="Ошибка" error="Допускается ввод не более 900 символов!" prompt="Укажите поставщика" sqref="M25">
      <formula1>900</formula1>
    </dataValidation>
    <dataValidation type="list" allowBlank="1" showInputMessage="1" showErrorMessage="1" errorTitle="Ошибка" error="Выберите значение из списка" sqref="O23">
      <formula1>kind_of_cons</formula1>
    </dataValidation>
    <dataValidation type="list" allowBlank="1" showInputMessage="1" showErrorMessage="1" errorTitle="Ошибка" error="Выберите значение из списка" prompt="Выберите значение из списка" sqref="M24">
      <formula1>kind_of_heat_transfer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0">
    <tabColor theme="0" tint="-0.249977111117893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215" hidden="1" customWidth="1"/>
    <col min="2" max="4" width="3.75" style="202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202"/>
    <col min="12" max="12" width="11.125" style="202" customWidth="1"/>
    <col min="13" max="20" width="10.625" style="202"/>
    <col min="21" max="16384" width="10.625" style="36"/>
  </cols>
  <sheetData>
    <row r="1" spans="1:20" ht="3" customHeight="1">
      <c r="A1" s="215" t="s">
        <v>209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214"/>
      <c r="B4" s="214"/>
      <c r="C4" s="214"/>
      <c r="D4" s="214"/>
      <c r="F4" s="813" t="s">
        <v>454</v>
      </c>
      <c r="G4" s="813"/>
      <c r="H4" s="813"/>
      <c r="I4" s="863" t="s">
        <v>455</v>
      </c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s="190" customFormat="1" ht="11.25" customHeight="1">
      <c r="A5" s="214"/>
      <c r="B5" s="214"/>
      <c r="C5" s="214"/>
      <c r="D5" s="214"/>
      <c r="F5" s="319" t="s">
        <v>92</v>
      </c>
      <c r="G5" s="336" t="s">
        <v>457</v>
      </c>
      <c r="H5" s="318" t="s">
        <v>442</v>
      </c>
      <c r="I5" s="863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0" s="190" customFormat="1" ht="12" customHeight="1">
      <c r="A6" s="214"/>
      <c r="B6" s="214"/>
      <c r="C6" s="214"/>
      <c r="D6" s="214"/>
      <c r="F6" s="320" t="s">
        <v>93</v>
      </c>
      <c r="G6" s="322">
        <v>2</v>
      </c>
      <c r="H6" s="323">
        <v>3</v>
      </c>
      <c r="I6" s="321">
        <v>4</v>
      </c>
      <c r="J6" s="214">
        <v>4</v>
      </c>
      <c r="K6" s="214"/>
      <c r="L6" s="214"/>
      <c r="M6" s="214"/>
      <c r="N6" s="214"/>
      <c r="O6" s="214"/>
      <c r="P6" s="214"/>
      <c r="Q6" s="214"/>
      <c r="R6" s="214"/>
      <c r="S6" s="214"/>
      <c r="T6" s="214"/>
    </row>
    <row r="7" spans="1:20" s="190" customFormat="1" ht="18.600000000000001">
      <c r="A7" s="214"/>
      <c r="B7" s="214"/>
      <c r="C7" s="214"/>
      <c r="D7" s="214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333"/>
      <c r="K7" s="214"/>
      <c r="L7" s="214"/>
      <c r="M7" s="214"/>
      <c r="N7" s="214"/>
      <c r="O7" s="214"/>
      <c r="P7" s="214"/>
      <c r="Q7" s="214"/>
      <c r="R7" s="214"/>
      <c r="S7" s="214"/>
      <c r="T7" s="214"/>
    </row>
    <row r="8" spans="1:20" s="190" customFormat="1" ht="45.6">
      <c r="A8" s="864">
        <v>1</v>
      </c>
      <c r="B8" s="214"/>
      <c r="C8" s="214"/>
      <c r="D8" s="214"/>
      <c r="F8" s="334" t="str">
        <f>"2." &amp;mergeValue(A8)</f>
        <v>2.1</v>
      </c>
      <c r="G8" s="416" t="s">
        <v>494</v>
      </c>
      <c r="H8" s="317"/>
      <c r="I8" s="196" t="s">
        <v>591</v>
      </c>
      <c r="J8" s="333"/>
      <c r="K8" s="214"/>
      <c r="L8" s="214"/>
      <c r="M8" s="214"/>
      <c r="N8" s="214"/>
      <c r="O8" s="214"/>
      <c r="P8" s="214"/>
      <c r="Q8" s="214"/>
      <c r="R8" s="214"/>
      <c r="S8" s="214"/>
      <c r="T8" s="214"/>
    </row>
    <row r="9" spans="1:20" s="190" customFormat="1" ht="22.8">
      <c r="A9" s="864"/>
      <c r="B9" s="214"/>
      <c r="C9" s="214"/>
      <c r="D9" s="214"/>
      <c r="F9" s="334" t="str">
        <f>"3." &amp;mergeValue(A9)</f>
        <v>3.1</v>
      </c>
      <c r="G9" s="416" t="s">
        <v>495</v>
      </c>
      <c r="H9" s="317"/>
      <c r="I9" s="196" t="s">
        <v>589</v>
      </c>
      <c r="J9" s="333"/>
      <c r="K9" s="214"/>
      <c r="L9" s="214"/>
      <c r="M9" s="214"/>
      <c r="N9" s="214"/>
      <c r="O9" s="214"/>
      <c r="P9" s="214"/>
      <c r="Q9" s="214"/>
      <c r="R9" s="214"/>
      <c r="S9" s="214"/>
      <c r="T9" s="214"/>
    </row>
    <row r="10" spans="1:20" s="190" customFormat="1" ht="22.8">
      <c r="A10" s="864"/>
      <c r="B10" s="214"/>
      <c r="C10" s="214"/>
      <c r="D10" s="214"/>
      <c r="F10" s="334" t="str">
        <f>"4."&amp;mergeValue(A10)</f>
        <v>4.1</v>
      </c>
      <c r="G10" s="416" t="s">
        <v>496</v>
      </c>
      <c r="H10" s="318" t="s">
        <v>458</v>
      </c>
      <c r="I10" s="196"/>
      <c r="J10" s="333"/>
      <c r="K10" s="214"/>
      <c r="L10" s="214"/>
      <c r="M10" s="214"/>
      <c r="N10" s="214"/>
      <c r="O10" s="214"/>
      <c r="P10" s="214"/>
      <c r="Q10" s="214"/>
      <c r="R10" s="214"/>
      <c r="S10" s="214"/>
      <c r="T10" s="214"/>
    </row>
    <row r="11" spans="1:20" s="190" customFormat="1" ht="18.600000000000001">
      <c r="A11" s="864"/>
      <c r="B11" s="864">
        <v>1</v>
      </c>
      <c r="C11" s="343"/>
      <c r="D11" s="343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333"/>
      <c r="K11" s="214"/>
      <c r="L11" s="214"/>
      <c r="M11" s="214"/>
      <c r="N11" s="214"/>
      <c r="O11" s="214"/>
      <c r="P11" s="214"/>
      <c r="Q11" s="214"/>
      <c r="R11" s="214"/>
      <c r="S11" s="214"/>
      <c r="T11" s="214"/>
    </row>
    <row r="12" spans="1:20" s="190" customFormat="1" ht="22.8">
      <c r="A12" s="864"/>
      <c r="B12" s="864"/>
      <c r="C12" s="864">
        <v>1</v>
      </c>
      <c r="D12" s="343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333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s="190" customFormat="1" ht="39" customHeight="1">
      <c r="A13" s="864"/>
      <c r="B13" s="864"/>
      <c r="C13" s="864"/>
      <c r="D13" s="343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333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0" s="190" customFormat="1" ht="18.600000000000001">
      <c r="A14" s="864"/>
      <c r="B14" s="864"/>
      <c r="C14" s="864"/>
      <c r="D14" s="343"/>
      <c r="F14" s="337"/>
      <c r="G14" s="150" t="s">
        <v>4</v>
      </c>
      <c r="H14" s="342"/>
      <c r="I14" s="865"/>
      <c r="J14" s="333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0" s="190" customFormat="1" ht="18.600000000000001">
      <c r="A15" s="864"/>
      <c r="B15" s="864"/>
      <c r="C15" s="343"/>
      <c r="D15" s="343"/>
      <c r="F15" s="337"/>
      <c r="G15" s="149" t="s">
        <v>403</v>
      </c>
      <c r="H15" s="338"/>
      <c r="I15" s="339"/>
      <c r="J15" s="333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s="190" customFormat="1" ht="18.600000000000001">
      <c r="A16" s="864"/>
      <c r="B16" s="214"/>
      <c r="C16" s="214"/>
      <c r="D16" s="214"/>
      <c r="F16" s="337"/>
      <c r="G16" s="155" t="s">
        <v>506</v>
      </c>
      <c r="H16" s="338"/>
      <c r="I16" s="339"/>
      <c r="J16" s="333"/>
      <c r="K16" s="214"/>
      <c r="L16" s="214"/>
      <c r="M16" s="214"/>
      <c r="N16" s="214"/>
      <c r="O16" s="214"/>
      <c r="P16" s="214"/>
      <c r="Q16" s="214"/>
      <c r="R16" s="214"/>
      <c r="S16" s="214"/>
      <c r="T16" s="214"/>
    </row>
    <row r="17" spans="1:20" s="190" customFormat="1" ht="18.600000000000001">
      <c r="A17" s="214"/>
      <c r="B17" s="214"/>
      <c r="C17" s="214"/>
      <c r="D17" s="214"/>
      <c r="F17" s="337"/>
      <c r="G17" s="165" t="s">
        <v>505</v>
      </c>
      <c r="H17" s="338"/>
      <c r="I17" s="339"/>
      <c r="J17" s="333"/>
      <c r="K17" s="214"/>
      <c r="L17" s="214"/>
      <c r="M17" s="214"/>
      <c r="N17" s="214"/>
      <c r="O17" s="214"/>
      <c r="P17" s="214"/>
      <c r="Q17" s="214"/>
      <c r="R17" s="214"/>
      <c r="S17" s="214"/>
      <c r="T17" s="214"/>
    </row>
    <row r="18" spans="1:20" s="326" customFormat="1" ht="3" customHeight="1">
      <c r="A18" s="327"/>
      <c r="B18" s="327"/>
      <c r="C18" s="327"/>
      <c r="D18" s="327"/>
      <c r="F18" s="325"/>
      <c r="G18" s="417"/>
      <c r="H18" s="418"/>
      <c r="I18" s="226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26" customFormat="1" ht="15" customHeight="1">
      <c r="A19" s="327"/>
      <c r="B19" s="327"/>
      <c r="C19" s="327"/>
      <c r="D19" s="327"/>
      <c r="F19" s="325"/>
      <c r="G19" s="859" t="s">
        <v>594</v>
      </c>
      <c r="H19" s="859"/>
      <c r="I19" s="226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0">
    <tabColor rgb="FFEAEBEE"/>
    <pageSetUpPr fitToPage="1"/>
  </sheetPr>
  <dimension ref="A1:AK34"/>
  <sheetViews>
    <sheetView showGridLines="0" topLeftCell="I4" zoomScaleNormal="100" workbookViewId="0"/>
  </sheetViews>
  <sheetFormatPr defaultColWidth="3.75" defaultRowHeight="13.8"/>
  <cols>
    <col min="1" max="6" width="10.625" style="489" hidden="1" customWidth="1"/>
    <col min="7" max="8" width="7" style="495" hidden="1" customWidth="1"/>
    <col min="9" max="9" width="3.75" style="96" customWidth="1"/>
    <col min="10" max="11" width="3.75" style="87" customWidth="1"/>
    <col min="12" max="12" width="12.75" style="36" customWidth="1"/>
    <col min="13" max="13" width="47.375" style="36" customWidth="1"/>
    <col min="14" max="16" width="3.75" style="36" customWidth="1"/>
    <col min="17" max="17" width="23.75" style="36" customWidth="1"/>
    <col min="18" max="20" width="3.75" style="36" customWidth="1"/>
    <col min="21" max="21" width="23.75" style="36" customWidth="1"/>
    <col min="22" max="24" width="3.75" style="36" customWidth="1"/>
    <col min="25" max="27" width="23.75" style="36" customWidth="1"/>
    <col min="28" max="28" width="11.75" style="36" customWidth="1"/>
    <col min="29" max="29" width="3.75" style="36" customWidth="1"/>
    <col min="30" max="30" width="11.75" style="36" customWidth="1"/>
    <col min="31" max="31" width="8.625" style="36" hidden="1" customWidth="1"/>
    <col min="32" max="32" width="4.75" style="36" customWidth="1"/>
    <col min="33" max="33" width="115.75" style="36" customWidth="1"/>
    <col min="34" max="35" width="10.625" style="489" customWidth="1"/>
    <col min="36" max="36" width="13.375" style="489" customWidth="1"/>
    <col min="37" max="37" width="10.625" style="489" customWidth="1"/>
    <col min="38" max="246" width="10.625" style="36" customWidth="1"/>
    <col min="247" max="254" width="0" style="36" hidden="1" customWidth="1"/>
    <col min="255" max="16384" width="3.75" style="36"/>
  </cols>
  <sheetData>
    <row r="1" spans="1:37" hidden="1"/>
    <row r="2" spans="1:37" hidden="1"/>
    <row r="3" spans="1:37" hidden="1"/>
    <row r="4" spans="1:37" ht="3" customHeight="1">
      <c r="J4" s="86"/>
      <c r="K4" s="86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100"/>
      <c r="AA4" s="100"/>
      <c r="AB4" s="100"/>
      <c r="AC4" s="100"/>
      <c r="AD4" s="100"/>
      <c r="AE4" s="37"/>
    </row>
    <row r="5" spans="1:37" ht="22.5" customHeight="1">
      <c r="J5" s="86"/>
      <c r="K5" s="86"/>
      <c r="L5" s="892" t="s">
        <v>675</v>
      </c>
      <c r="M5" s="892"/>
      <c r="N5" s="892"/>
      <c r="O5" s="892"/>
      <c r="P5" s="892"/>
      <c r="Q5" s="892"/>
      <c r="R5" s="892"/>
      <c r="S5" s="892"/>
      <c r="T5" s="892"/>
      <c r="U5" s="486"/>
      <c r="V5" s="486"/>
      <c r="Y5" s="538"/>
      <c r="Z5" s="538"/>
      <c r="AA5" s="538"/>
      <c r="AB5" s="538"/>
      <c r="AC5" s="538"/>
      <c r="AD5" s="538"/>
      <c r="AE5" s="486"/>
    </row>
    <row r="6" spans="1:37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37"/>
    </row>
    <row r="7" spans="1:37" ht="22.8">
      <c r="A7" s="538"/>
      <c r="B7" s="538"/>
      <c r="C7" s="538"/>
      <c r="D7" s="538"/>
      <c r="E7" s="538"/>
      <c r="F7" s="538"/>
      <c r="G7" s="544"/>
      <c r="H7" s="544"/>
      <c r="J7" s="86"/>
      <c r="K7" s="86"/>
      <c r="L7" s="37"/>
      <c r="M7" s="589" t="s">
        <v>502</v>
      </c>
      <c r="N7" s="869" t="str">
        <f>IF(NameOrPr_ch="",IF(NameOrPr="","",NameOrPr),NameOrPr_ch)</f>
        <v>Комитет по тарифам и ценам Курской области</v>
      </c>
      <c r="O7" s="869"/>
      <c r="P7" s="869"/>
      <c r="Q7" s="869"/>
      <c r="R7" s="869"/>
      <c r="S7" s="869"/>
      <c r="T7" s="869"/>
      <c r="U7" s="586"/>
      <c r="AH7" s="538"/>
      <c r="AI7" s="538"/>
      <c r="AJ7" s="538"/>
      <c r="AK7" s="538"/>
    </row>
    <row r="8" spans="1:37" s="190" customFormat="1" ht="18.600000000000001">
      <c r="A8" s="494"/>
      <c r="B8" s="494"/>
      <c r="C8" s="494"/>
      <c r="D8" s="494"/>
      <c r="E8" s="494"/>
      <c r="F8" s="494"/>
      <c r="G8" s="494"/>
      <c r="H8" s="494"/>
      <c r="L8" s="488"/>
      <c r="M8" s="589" t="s">
        <v>597</v>
      </c>
      <c r="N8" s="869" t="str">
        <f>IF(datePr_ch="",IF(datePr="","",datePr),datePr_ch)</f>
        <v>02.11.2021</v>
      </c>
      <c r="O8" s="869"/>
      <c r="P8" s="869"/>
      <c r="Q8" s="869"/>
      <c r="R8" s="869"/>
      <c r="S8" s="869"/>
      <c r="T8" s="869"/>
      <c r="U8" s="584"/>
      <c r="AH8" s="494"/>
      <c r="AI8" s="494"/>
      <c r="AJ8" s="494"/>
      <c r="AK8" s="494"/>
    </row>
    <row r="9" spans="1:37" s="190" customFormat="1" ht="18.600000000000001">
      <c r="A9" s="494"/>
      <c r="B9" s="494"/>
      <c r="C9" s="494"/>
      <c r="D9" s="494"/>
      <c r="E9" s="494"/>
      <c r="F9" s="494"/>
      <c r="G9" s="494"/>
      <c r="H9" s="494"/>
      <c r="L9" s="152"/>
      <c r="M9" s="589" t="s">
        <v>596</v>
      </c>
      <c r="N9" s="869" t="str">
        <f>IF(numberPr_ch="",IF(numberPr="","",numberPr),numberPr_ch)</f>
        <v>Постановление №46</v>
      </c>
      <c r="O9" s="869"/>
      <c r="P9" s="869"/>
      <c r="Q9" s="869"/>
      <c r="R9" s="869"/>
      <c r="S9" s="869"/>
      <c r="T9" s="869"/>
      <c r="U9" s="584"/>
      <c r="AH9" s="494"/>
      <c r="AI9" s="494"/>
      <c r="AJ9" s="494"/>
      <c r="AK9" s="494"/>
    </row>
    <row r="10" spans="1:37" s="190" customFormat="1" ht="18.600000000000001">
      <c r="A10" s="494"/>
      <c r="B10" s="494"/>
      <c r="C10" s="494"/>
      <c r="D10" s="494"/>
      <c r="E10" s="494"/>
      <c r="F10" s="494"/>
      <c r="G10" s="494"/>
      <c r="H10" s="494"/>
      <c r="L10" s="152"/>
      <c r="M10" s="589" t="s">
        <v>501</v>
      </c>
      <c r="N10" s="869" t="str">
        <f>IF(IstPub_ch="",IF(IstPub="","",IstPub),IstPub_ch)</f>
        <v>Газета "Курская правда" №134(26808) от 09.11.2021</v>
      </c>
      <c r="O10" s="869"/>
      <c r="P10" s="869"/>
      <c r="Q10" s="869"/>
      <c r="R10" s="869"/>
      <c r="S10" s="869"/>
      <c r="T10" s="869"/>
      <c r="U10" s="584"/>
      <c r="AH10" s="494"/>
      <c r="AI10" s="494"/>
      <c r="AJ10" s="494"/>
      <c r="AK10" s="494"/>
    </row>
    <row r="11" spans="1:37" s="326" customFormat="1" ht="18.600000000000001" hidden="1">
      <c r="A11" s="615"/>
      <c r="B11" s="615"/>
      <c r="C11" s="615"/>
      <c r="D11" s="615"/>
      <c r="E11" s="615"/>
      <c r="F11" s="615"/>
      <c r="G11" s="615"/>
      <c r="H11" s="615"/>
      <c r="L11" s="152"/>
      <c r="M11" s="611"/>
      <c r="N11" s="610"/>
      <c r="O11" s="610"/>
      <c r="P11" s="610"/>
      <c r="Q11" s="610"/>
      <c r="R11" s="610"/>
      <c r="S11" s="610"/>
      <c r="T11" s="610"/>
      <c r="U11" s="584"/>
      <c r="Z11" s="614" t="s">
        <v>722</v>
      </c>
      <c r="AA11" s="614" t="s">
        <v>723</v>
      </c>
      <c r="AH11" s="615"/>
      <c r="AI11" s="615"/>
      <c r="AJ11" s="615"/>
      <c r="AK11" s="615"/>
    </row>
    <row r="12" spans="1:37" s="190" customFormat="1" ht="11.4" hidden="1">
      <c r="A12" s="494"/>
      <c r="B12" s="494"/>
      <c r="C12" s="494"/>
      <c r="D12" s="494"/>
      <c r="E12" s="494"/>
      <c r="F12" s="494"/>
      <c r="G12" s="494"/>
      <c r="H12" s="494"/>
      <c r="L12" s="893"/>
      <c r="M12" s="893"/>
      <c r="N12" s="478"/>
      <c r="O12" s="916"/>
      <c r="P12" s="916"/>
      <c r="Q12" s="916"/>
      <c r="R12" s="916"/>
      <c r="S12" s="916"/>
      <c r="T12" s="916"/>
      <c r="U12" s="476"/>
      <c r="AE12" s="492" t="s">
        <v>373</v>
      </c>
      <c r="AH12" s="494"/>
      <c r="AI12" s="494"/>
      <c r="AJ12" s="494"/>
      <c r="AK12" s="494"/>
    </row>
    <row r="13" spans="1:37">
      <c r="J13" s="86"/>
      <c r="K13" s="86"/>
      <c r="L13" s="37"/>
      <c r="M13" s="37"/>
      <c r="N13" s="37"/>
      <c r="O13" s="909"/>
      <c r="P13" s="909"/>
      <c r="Q13" s="909"/>
      <c r="R13" s="909"/>
      <c r="S13" s="909"/>
      <c r="T13" s="909"/>
      <c r="U13" s="548"/>
      <c r="Z13" s="909"/>
      <c r="AA13" s="909"/>
      <c r="AB13" s="909"/>
      <c r="AC13" s="909"/>
      <c r="AD13" s="909"/>
      <c r="AE13" s="909"/>
    </row>
    <row r="14" spans="1:37">
      <c r="J14" s="86"/>
      <c r="K14" s="86"/>
      <c r="L14" s="813" t="s">
        <v>454</v>
      </c>
      <c r="M14" s="813"/>
      <c r="N14" s="813"/>
      <c r="O14" s="813"/>
      <c r="P14" s="813"/>
      <c r="Q14" s="813"/>
      <c r="R14" s="813"/>
      <c r="S14" s="813"/>
      <c r="T14" s="813"/>
      <c r="U14" s="813"/>
      <c r="V14" s="813"/>
      <c r="W14" s="813"/>
      <c r="X14" s="813"/>
      <c r="Y14" s="813"/>
      <c r="Z14" s="813"/>
      <c r="AA14" s="813"/>
      <c r="AB14" s="813"/>
      <c r="AC14" s="813"/>
      <c r="AD14" s="813"/>
      <c r="AE14" s="813"/>
      <c r="AF14" s="813"/>
      <c r="AG14" s="813" t="s">
        <v>455</v>
      </c>
    </row>
    <row r="15" spans="1:37" ht="14.25" customHeight="1">
      <c r="J15" s="86"/>
      <c r="K15" s="86"/>
      <c r="L15" s="876" t="s">
        <v>92</v>
      </c>
      <c r="M15" s="876" t="s">
        <v>677</v>
      </c>
      <c r="N15" s="930" t="s">
        <v>629</v>
      </c>
      <c r="O15" s="930"/>
      <c r="P15" s="930"/>
      <c r="Q15" s="930"/>
      <c r="R15" s="930" t="s">
        <v>630</v>
      </c>
      <c r="S15" s="930"/>
      <c r="T15" s="930"/>
      <c r="U15" s="930"/>
      <c r="V15" s="930" t="s">
        <v>631</v>
      </c>
      <c r="W15" s="930"/>
      <c r="X15" s="930"/>
      <c r="Y15" s="930"/>
      <c r="Z15" s="876" t="s">
        <v>642</v>
      </c>
      <c r="AA15" s="876"/>
      <c r="AB15" s="876"/>
      <c r="AC15" s="876"/>
      <c r="AD15" s="876"/>
      <c r="AE15" s="876" t="s">
        <v>341</v>
      </c>
      <c r="AF15" s="908" t="s">
        <v>275</v>
      </c>
      <c r="AG15" s="813"/>
    </row>
    <row r="16" spans="1:37" ht="27.75" customHeight="1">
      <c r="A16" s="538"/>
      <c r="B16" s="538"/>
      <c r="C16" s="538"/>
      <c r="D16" s="538"/>
      <c r="E16" s="538"/>
      <c r="F16" s="538"/>
      <c r="G16" s="544"/>
      <c r="H16" s="544"/>
      <c r="J16" s="86"/>
      <c r="K16" s="86"/>
      <c r="L16" s="876"/>
      <c r="M16" s="876"/>
      <c r="N16" s="930"/>
      <c r="O16" s="930"/>
      <c r="P16" s="930"/>
      <c r="Q16" s="930"/>
      <c r="R16" s="930"/>
      <c r="S16" s="930"/>
      <c r="T16" s="930"/>
      <c r="U16" s="930"/>
      <c r="V16" s="930"/>
      <c r="W16" s="930"/>
      <c r="X16" s="930"/>
      <c r="Y16" s="930"/>
      <c r="Z16" s="813" t="s">
        <v>680</v>
      </c>
      <c r="AA16" s="813"/>
      <c r="AB16" s="813" t="s">
        <v>655</v>
      </c>
      <c r="AC16" s="813"/>
      <c r="AD16" s="813"/>
      <c r="AE16" s="876"/>
      <c r="AF16" s="908"/>
      <c r="AG16" s="813"/>
      <c r="AH16" s="538"/>
      <c r="AI16" s="538"/>
      <c r="AJ16" s="538"/>
      <c r="AK16" s="538"/>
    </row>
    <row r="17" spans="1:37" ht="14.25" customHeight="1">
      <c r="J17" s="86"/>
      <c r="K17" s="86"/>
      <c r="L17" s="876"/>
      <c r="M17" s="876"/>
      <c r="N17" s="930"/>
      <c r="O17" s="930"/>
      <c r="P17" s="930"/>
      <c r="Q17" s="930"/>
      <c r="R17" s="930"/>
      <c r="S17" s="930"/>
      <c r="T17" s="930"/>
      <c r="U17" s="930"/>
      <c r="V17" s="930"/>
      <c r="W17" s="930"/>
      <c r="X17" s="930"/>
      <c r="Y17" s="930"/>
      <c r="Z17" s="103" t="s">
        <v>678</v>
      </c>
      <c r="AA17" s="103" t="s">
        <v>679</v>
      </c>
      <c r="AB17" s="105" t="s">
        <v>274</v>
      </c>
      <c r="AC17" s="921" t="s">
        <v>273</v>
      </c>
      <c r="AD17" s="921"/>
      <c r="AE17" s="876"/>
      <c r="AF17" s="908"/>
      <c r="AG17" s="813"/>
    </row>
    <row r="18" spans="1:37">
      <c r="J18" s="86"/>
      <c r="K18" s="479">
        <v>1</v>
      </c>
      <c r="L18" s="42" t="s">
        <v>93</v>
      </c>
      <c r="M18" s="42" t="s">
        <v>49</v>
      </c>
      <c r="N18" s="931">
        <f ca="1">OFFSET(N18,0,-1)+1</f>
        <v>3</v>
      </c>
      <c r="O18" s="931"/>
      <c r="P18" s="931"/>
      <c r="Q18" s="931"/>
      <c r="R18" s="931">
        <f ca="1">OFFSET(N18,0,0)+1</f>
        <v>4</v>
      </c>
      <c r="S18" s="931"/>
      <c r="T18" s="931"/>
      <c r="U18" s="931"/>
      <c r="V18" s="591"/>
      <c r="W18" s="591"/>
      <c r="X18" s="591"/>
      <c r="Y18" s="592">
        <f ca="1">OFFSET(R18,0,0)+1</f>
        <v>5</v>
      </c>
      <c r="Z18" s="477">
        <f ca="1">OFFSET(Z18,0,-1)+1</f>
        <v>6</v>
      </c>
      <c r="AA18" s="477">
        <f ca="1">OFFSET(AA18,0,-1)+1</f>
        <v>7</v>
      </c>
      <c r="AB18" s="477">
        <f ca="1">OFFSET(AB18,0,-1)+1</f>
        <v>8</v>
      </c>
      <c r="AC18" s="931">
        <f ca="1">OFFSET(AC18,0,-1)+1</f>
        <v>9</v>
      </c>
      <c r="AD18" s="931"/>
      <c r="AE18" s="477">
        <f ca="1">OFFSET(AE18,0,-2)+1</f>
        <v>10</v>
      </c>
      <c r="AG18" s="477">
        <f ca="1">OFFSET(AG18,0,-2)+1</f>
        <v>11</v>
      </c>
    </row>
    <row r="19" spans="1:37" ht="22.8">
      <c r="A19" s="895">
        <v>1</v>
      </c>
      <c r="B19" s="729"/>
      <c r="C19" s="729"/>
      <c r="D19" s="729"/>
      <c r="E19" s="729"/>
      <c r="F19" s="722"/>
      <c r="G19" s="728"/>
      <c r="H19" s="728"/>
      <c r="J19" s="86"/>
      <c r="K19" s="86"/>
      <c r="L19" s="545">
        <f>mergeValue(A19)</f>
        <v>1</v>
      </c>
      <c r="M19" s="563" t="s">
        <v>20</v>
      </c>
      <c r="N19" s="932"/>
      <c r="O19" s="932"/>
      <c r="P19" s="932"/>
      <c r="Q19" s="932"/>
      <c r="R19" s="932"/>
      <c r="S19" s="932"/>
      <c r="T19" s="932"/>
      <c r="U19" s="932"/>
      <c r="V19" s="932"/>
      <c r="W19" s="932"/>
      <c r="X19" s="932"/>
      <c r="Y19" s="932"/>
      <c r="Z19" s="932"/>
      <c r="AA19" s="932"/>
      <c r="AB19" s="932"/>
      <c r="AC19" s="932"/>
      <c r="AD19" s="932"/>
      <c r="AE19" s="932"/>
      <c r="AF19" s="932"/>
      <c r="AG19" s="196" t="s">
        <v>476</v>
      </c>
    </row>
    <row r="20" spans="1:37" ht="34.200000000000003">
      <c r="A20" s="895"/>
      <c r="B20" s="895">
        <v>1</v>
      </c>
      <c r="C20" s="729"/>
      <c r="D20" s="729"/>
      <c r="E20" s="729"/>
      <c r="F20" s="722"/>
      <c r="G20" s="731"/>
      <c r="H20" s="732"/>
      <c r="I20" s="720"/>
      <c r="J20" s="47"/>
      <c r="K20" s="36"/>
      <c r="L20" s="545" t="str">
        <f>mergeValue(A20) &amp;"."&amp; mergeValue(B20)</f>
        <v>1.1</v>
      </c>
      <c r="M20" s="513" t="s">
        <v>16</v>
      </c>
      <c r="N20" s="933"/>
      <c r="O20" s="933"/>
      <c r="P20" s="933"/>
      <c r="Q20" s="933"/>
      <c r="R20" s="933"/>
      <c r="S20" s="933"/>
      <c r="T20" s="933"/>
      <c r="U20" s="933"/>
      <c r="V20" s="933"/>
      <c r="W20" s="933"/>
      <c r="X20" s="933"/>
      <c r="Y20" s="933"/>
      <c r="Z20" s="933"/>
      <c r="AA20" s="933"/>
      <c r="AB20" s="933"/>
      <c r="AC20" s="933"/>
      <c r="AD20" s="933"/>
      <c r="AE20" s="933"/>
      <c r="AF20" s="933"/>
      <c r="AG20" s="196" t="s">
        <v>477</v>
      </c>
    </row>
    <row r="21" spans="1:37" ht="22.8">
      <c r="A21" s="895"/>
      <c r="B21" s="895"/>
      <c r="C21" s="895">
        <v>1</v>
      </c>
      <c r="D21" s="729"/>
      <c r="E21" s="729"/>
      <c r="F21" s="722"/>
      <c r="G21" s="731"/>
      <c r="H21" s="732"/>
      <c r="I21" s="720"/>
      <c r="J21" s="47"/>
      <c r="K21" s="36"/>
      <c r="L21" s="545" t="str">
        <f>mergeValue(A21) &amp;"."&amp; mergeValue(B21)&amp;"."&amp; mergeValue(C21)</f>
        <v>1.1.1</v>
      </c>
      <c r="M21" s="514" t="s">
        <v>7</v>
      </c>
      <c r="N21" s="933"/>
      <c r="O21" s="933"/>
      <c r="P21" s="933"/>
      <c r="Q21" s="933"/>
      <c r="R21" s="933"/>
      <c r="S21" s="933"/>
      <c r="T21" s="933"/>
      <c r="U21" s="933"/>
      <c r="V21" s="933"/>
      <c r="W21" s="933"/>
      <c r="X21" s="933"/>
      <c r="Y21" s="933"/>
      <c r="Z21" s="933"/>
      <c r="AA21" s="933"/>
      <c r="AB21" s="933"/>
      <c r="AC21" s="933"/>
      <c r="AD21" s="933"/>
      <c r="AE21" s="933"/>
      <c r="AF21" s="933"/>
      <c r="AG21" s="196" t="s">
        <v>634</v>
      </c>
    </row>
    <row r="22" spans="1:37" ht="15" customHeight="1">
      <c r="A22" s="895"/>
      <c r="B22" s="895"/>
      <c r="C22" s="895"/>
      <c r="D22" s="895">
        <v>1</v>
      </c>
      <c r="E22" s="729"/>
      <c r="F22" s="722"/>
      <c r="G22" s="731"/>
      <c r="H22" s="732"/>
      <c r="I22" s="720"/>
      <c r="J22" s="47"/>
      <c r="K22" s="36"/>
      <c r="L22" s="545" t="str">
        <f>mergeValue(A22) &amp;"."&amp; mergeValue(B22)&amp;"."&amp; mergeValue(C22)&amp;"."&amp; mergeValue(D22)</f>
        <v>1.1.1.1</v>
      </c>
      <c r="M22" s="515" t="s">
        <v>22</v>
      </c>
      <c r="N22" s="933"/>
      <c r="O22" s="933"/>
      <c r="P22" s="933"/>
      <c r="Q22" s="933"/>
      <c r="R22" s="933"/>
      <c r="S22" s="933"/>
      <c r="T22" s="933"/>
      <c r="U22" s="933"/>
      <c r="V22" s="933"/>
      <c r="W22" s="933"/>
      <c r="X22" s="933"/>
      <c r="Y22" s="933"/>
      <c r="Z22" s="933"/>
      <c r="AA22" s="933"/>
      <c r="AB22" s="933"/>
      <c r="AC22" s="933"/>
      <c r="AD22" s="933"/>
      <c r="AE22" s="933"/>
      <c r="AF22" s="933"/>
      <c r="AG22" s="196" t="s">
        <v>681</v>
      </c>
    </row>
    <row r="23" spans="1:37" ht="20.100000000000001" customHeight="1">
      <c r="A23" s="895"/>
      <c r="B23" s="895"/>
      <c r="C23" s="895"/>
      <c r="D23" s="895"/>
      <c r="E23" s="895">
        <v>1</v>
      </c>
      <c r="F23" s="722"/>
      <c r="G23" s="731"/>
      <c r="H23" s="732"/>
      <c r="I23" s="505"/>
      <c r="J23" s="723"/>
      <c r="K23" s="812"/>
      <c r="L23" s="934" t="str">
        <f>mergeValue(A23) &amp;"."&amp; mergeValue(B23)&amp;"."&amp; mergeValue(C23)&amp;"."&amp; mergeValue(D23)&amp;"."&amp; mergeValue(E23)</f>
        <v>1.1.1.1.1</v>
      </c>
      <c r="M23" s="935"/>
      <c r="N23" s="891" t="s">
        <v>85</v>
      </c>
      <c r="O23" s="929"/>
      <c r="P23" s="925">
        <v>1</v>
      </c>
      <c r="Q23" s="926"/>
      <c r="R23" s="891" t="s">
        <v>85</v>
      </c>
      <c r="S23" s="929"/>
      <c r="T23" s="925">
        <v>1</v>
      </c>
      <c r="U23" s="926"/>
      <c r="V23" s="891" t="s">
        <v>85</v>
      </c>
      <c r="W23" s="523"/>
      <c r="X23" s="111">
        <v>1</v>
      </c>
      <c r="Y23" s="773"/>
      <c r="Z23" s="588"/>
      <c r="AA23" s="588"/>
      <c r="AB23" s="905"/>
      <c r="AC23" s="891" t="s">
        <v>84</v>
      </c>
      <c r="AD23" s="905"/>
      <c r="AE23" s="891" t="s">
        <v>85</v>
      </c>
      <c r="AF23" s="534"/>
      <c r="AG23" s="922" t="s">
        <v>682</v>
      </c>
      <c r="AH23" s="489" t="str">
        <f>strCheckDate(Z24:AF24)</f>
        <v/>
      </c>
      <c r="AI23" s="493" t="str">
        <f>IF(AND(COUNTIF(AJ18:AJ27,AJ23)&gt;1,AJ23&lt;&gt;""),"ErrUnique:HasDoubleConn","")</f>
        <v/>
      </c>
      <c r="AJ23" s="493"/>
      <c r="AK23" s="493"/>
    </row>
    <row r="24" spans="1:37" ht="20.100000000000001" customHeight="1">
      <c r="A24" s="895"/>
      <c r="B24" s="895"/>
      <c r="C24" s="895"/>
      <c r="D24" s="895"/>
      <c r="E24" s="895"/>
      <c r="F24" s="722"/>
      <c r="G24" s="731"/>
      <c r="H24" s="732"/>
      <c r="I24" s="505"/>
      <c r="J24" s="723"/>
      <c r="K24" s="812"/>
      <c r="L24" s="934"/>
      <c r="M24" s="935"/>
      <c r="N24" s="891"/>
      <c r="O24" s="929"/>
      <c r="P24" s="925"/>
      <c r="Q24" s="927"/>
      <c r="R24" s="891"/>
      <c r="S24" s="929"/>
      <c r="T24" s="925"/>
      <c r="U24" s="928"/>
      <c r="V24" s="891"/>
      <c r="W24" s="549"/>
      <c r="X24" s="165"/>
      <c r="Y24" s="165"/>
      <c r="Z24" s="529"/>
      <c r="AA24" s="551" t="str">
        <f>AB23 &amp; "-" &amp; AD23</f>
        <v>-</v>
      </c>
      <c r="AB24" s="890"/>
      <c r="AC24" s="891"/>
      <c r="AD24" s="890"/>
      <c r="AE24" s="891"/>
      <c r="AF24" s="590"/>
      <c r="AG24" s="923"/>
      <c r="AI24" s="493"/>
      <c r="AJ24" s="493"/>
      <c r="AK24" s="493"/>
    </row>
    <row r="25" spans="1:37" ht="20.100000000000001" customHeight="1">
      <c r="A25" s="895"/>
      <c r="B25" s="895"/>
      <c r="C25" s="895"/>
      <c r="D25" s="895"/>
      <c r="E25" s="895"/>
      <c r="F25" s="722"/>
      <c r="G25" s="731"/>
      <c r="H25" s="732"/>
      <c r="I25" s="505"/>
      <c r="J25" s="723"/>
      <c r="K25" s="812"/>
      <c r="L25" s="934"/>
      <c r="M25" s="935"/>
      <c r="N25" s="891"/>
      <c r="O25" s="929"/>
      <c r="P25" s="925"/>
      <c r="Q25" s="928"/>
      <c r="R25" s="891"/>
      <c r="S25" s="550"/>
      <c r="T25" s="155"/>
      <c r="U25" s="165"/>
      <c r="V25" s="528"/>
      <c r="W25" s="528"/>
      <c r="X25" s="528"/>
      <c r="Y25" s="528"/>
      <c r="Z25" s="529"/>
      <c r="AA25" s="529"/>
      <c r="AB25" s="530"/>
      <c r="AC25" s="162"/>
      <c r="AD25" s="162"/>
      <c r="AE25" s="530"/>
      <c r="AF25" s="162"/>
      <c r="AG25" s="923"/>
      <c r="AI25" s="493"/>
      <c r="AJ25" s="493"/>
      <c r="AK25" s="493"/>
    </row>
    <row r="26" spans="1:37" ht="20.100000000000001" customHeight="1">
      <c r="A26" s="895"/>
      <c r="B26" s="895"/>
      <c r="C26" s="895"/>
      <c r="D26" s="895"/>
      <c r="E26" s="895"/>
      <c r="F26" s="722"/>
      <c r="G26" s="731"/>
      <c r="H26" s="732"/>
      <c r="I26" s="505"/>
      <c r="J26" s="723"/>
      <c r="K26" s="812"/>
      <c r="L26" s="934"/>
      <c r="M26" s="935"/>
      <c r="N26" s="891"/>
      <c r="O26" s="531"/>
      <c r="P26" s="533"/>
      <c r="Q26" s="532"/>
      <c r="R26" s="528"/>
      <c r="S26" s="528"/>
      <c r="T26" s="528"/>
      <c r="U26" s="528"/>
      <c r="V26" s="528"/>
      <c r="W26" s="528"/>
      <c r="X26" s="528"/>
      <c r="Y26" s="528"/>
      <c r="Z26" s="529"/>
      <c r="AA26" s="529"/>
      <c r="AB26" s="530"/>
      <c r="AC26" s="162"/>
      <c r="AD26" s="162"/>
      <c r="AE26" s="530"/>
      <c r="AF26" s="162"/>
      <c r="AG26" s="923"/>
      <c r="AI26" s="493"/>
      <c r="AJ26" s="493"/>
      <c r="AK26" s="493"/>
    </row>
    <row r="27" spans="1:37" customFormat="1" ht="15" customHeight="1">
      <c r="A27" s="895"/>
      <c r="B27" s="895"/>
      <c r="C27" s="895"/>
      <c r="D27" s="895"/>
      <c r="E27" s="730"/>
      <c r="F27" s="724"/>
      <c r="G27" s="726"/>
      <c r="H27" s="724"/>
      <c r="I27" s="505"/>
      <c r="J27" s="723"/>
      <c r="K27" s="157"/>
      <c r="L27" s="511"/>
      <c r="M27" s="516" t="s">
        <v>5</v>
      </c>
      <c r="N27" s="516"/>
      <c r="O27" s="516"/>
      <c r="P27" s="516"/>
      <c r="Q27" s="516"/>
      <c r="R27" s="516"/>
      <c r="S27" s="516"/>
      <c r="T27" s="516"/>
      <c r="U27" s="516"/>
      <c r="V27" s="516"/>
      <c r="W27" s="516"/>
      <c r="X27" s="516"/>
      <c r="Y27" s="516"/>
      <c r="Z27" s="516"/>
      <c r="AA27" s="516"/>
      <c r="AB27" s="516"/>
      <c r="AC27" s="516"/>
      <c r="AD27" s="516"/>
      <c r="AE27" s="516"/>
      <c r="AF27" s="516"/>
      <c r="AG27" s="924"/>
      <c r="AH27" s="490"/>
      <c r="AI27" s="490"/>
      <c r="AJ27" s="213"/>
      <c r="AK27" s="213"/>
    </row>
    <row r="28" spans="1:37" customFormat="1" ht="15" customHeight="1">
      <c r="A28" s="895"/>
      <c r="B28" s="895"/>
      <c r="C28" s="895"/>
      <c r="D28" s="730"/>
      <c r="E28" s="730"/>
      <c r="F28" s="724"/>
      <c r="G28" s="731"/>
      <c r="H28" s="724"/>
      <c r="I28" s="157"/>
      <c r="J28" s="85"/>
      <c r="K28" s="157"/>
      <c r="L28" s="511"/>
      <c r="M28" s="150" t="s">
        <v>17</v>
      </c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62"/>
      <c r="AG28" s="522"/>
      <c r="AH28" s="490"/>
      <c r="AI28" s="490"/>
      <c r="AJ28" s="213"/>
      <c r="AK28" s="213"/>
    </row>
    <row r="29" spans="1:37" customFormat="1" ht="15" customHeight="1">
      <c r="A29" s="895"/>
      <c r="B29" s="895"/>
      <c r="C29" s="730"/>
      <c r="D29" s="730"/>
      <c r="E29" s="730"/>
      <c r="F29" s="724"/>
      <c r="G29" s="731"/>
      <c r="H29" s="724"/>
      <c r="I29" s="157"/>
      <c r="J29" s="85"/>
      <c r="K29" s="157"/>
      <c r="L29" s="511"/>
      <c r="M29" s="149" t="s">
        <v>18</v>
      </c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512"/>
      <c r="AA29" s="512"/>
      <c r="AB29" s="530"/>
      <c r="AC29" s="162"/>
      <c r="AD29" s="525"/>
      <c r="AE29" s="149"/>
      <c r="AF29" s="162"/>
      <c r="AG29" s="522"/>
      <c r="AH29" s="490"/>
      <c r="AI29" s="490"/>
      <c r="AJ29" s="490"/>
      <c r="AK29" s="490"/>
    </row>
    <row r="30" spans="1:37" customFormat="1" ht="15" customHeight="1">
      <c r="A30" s="895"/>
      <c r="B30" s="730"/>
      <c r="C30" s="730"/>
      <c r="D30" s="730"/>
      <c r="E30" s="730"/>
      <c r="F30" s="724"/>
      <c r="G30" s="731"/>
      <c r="H30" s="724"/>
      <c r="I30" s="157"/>
      <c r="J30" s="85"/>
      <c r="K30" s="157"/>
      <c r="L30" s="511"/>
      <c r="M30" s="155" t="s">
        <v>19</v>
      </c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512"/>
      <c r="AA30" s="512"/>
      <c r="AB30" s="530"/>
      <c r="AC30" s="162"/>
      <c r="AD30" s="525"/>
      <c r="AE30" s="149"/>
      <c r="AF30" s="162"/>
      <c r="AG30" s="522"/>
      <c r="AH30" s="490"/>
      <c r="AI30" s="490"/>
      <c r="AJ30" s="490"/>
      <c r="AK30" s="490"/>
    </row>
    <row r="31" spans="1:37" customFormat="1" ht="15" customHeight="1">
      <c r="G31" s="156"/>
      <c r="H31" s="157"/>
      <c r="I31" s="711"/>
      <c r="J31" s="85"/>
      <c r="L31" s="511"/>
      <c r="M31" s="165" t="s">
        <v>309</v>
      </c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512"/>
      <c r="AA31" s="512"/>
      <c r="AB31" s="530"/>
      <c r="AC31" s="162"/>
      <c r="AD31" s="525"/>
      <c r="AE31" s="149"/>
      <c r="AF31" s="162"/>
      <c r="AG31" s="522"/>
      <c r="AH31" s="490"/>
      <c r="AI31" s="490"/>
      <c r="AJ31" s="490"/>
      <c r="AK31" s="490"/>
    </row>
    <row r="33" spans="12:37" ht="102" customHeight="1">
      <c r="L33" s="1">
        <v>1</v>
      </c>
      <c r="M33" s="859" t="s">
        <v>683</v>
      </c>
      <c r="N33" s="859"/>
      <c r="O33" s="859"/>
      <c r="P33" s="859"/>
      <c r="Q33" s="859"/>
      <c r="R33" s="859"/>
      <c r="S33" s="859"/>
      <c r="T33" s="859"/>
      <c r="U33" s="859"/>
      <c r="V33" s="859"/>
      <c r="W33" s="859"/>
      <c r="X33" s="859"/>
      <c r="Y33" s="859"/>
      <c r="Z33" s="859"/>
      <c r="AA33" s="859"/>
      <c r="AB33" s="859"/>
      <c r="AC33" s="859"/>
      <c r="AD33" s="859"/>
      <c r="AE33" s="859"/>
      <c r="AF33" s="859"/>
      <c r="AG33" s="859"/>
      <c r="AH33" s="495"/>
      <c r="AI33" s="495"/>
      <c r="AJ33" s="495"/>
      <c r="AK33" s="495"/>
    </row>
    <row r="34" spans="12:37" ht="14.25" customHeight="1">
      <c r="L34" s="502"/>
      <c r="M34" s="503"/>
      <c r="N34" s="503"/>
      <c r="O34" s="503"/>
      <c r="P34" s="503"/>
      <c r="Q34" s="503"/>
      <c r="R34" s="503"/>
      <c r="S34" s="503"/>
      <c r="T34" s="503"/>
      <c r="U34" s="503"/>
      <c r="V34" s="503"/>
      <c r="W34" s="503"/>
      <c r="X34" s="503"/>
      <c r="Y34" s="503"/>
      <c r="Z34" s="506"/>
      <c r="AA34" s="506"/>
      <c r="AB34" s="506"/>
      <c r="AC34" s="506"/>
      <c r="AD34" s="506"/>
      <c r="AE34" s="506"/>
      <c r="AF34" s="506"/>
      <c r="AG34" s="506"/>
      <c r="AH34" s="507"/>
      <c r="AI34" s="507"/>
      <c r="AJ34" s="507"/>
      <c r="AK34" s="507"/>
    </row>
  </sheetData>
  <sheetProtection password="FA9C" sheet="1" objects="1" scenarios="1" formatColumns="0" formatRows="0"/>
  <dataConsolidate/>
  <mergeCells count="52">
    <mergeCell ref="L14:AF14"/>
    <mergeCell ref="L15:L17"/>
    <mergeCell ref="M15:M17"/>
    <mergeCell ref="O12:T12"/>
    <mergeCell ref="O13:T13"/>
    <mergeCell ref="Z13:AE13"/>
    <mergeCell ref="N8:T8"/>
    <mergeCell ref="N9:T9"/>
    <mergeCell ref="N10:T10"/>
    <mergeCell ref="K23:K26"/>
    <mergeCell ref="L23:L26"/>
    <mergeCell ref="M23:M26"/>
    <mergeCell ref="L5:T5"/>
    <mergeCell ref="N7:T7"/>
    <mergeCell ref="AG14:AG17"/>
    <mergeCell ref="Z15:AD15"/>
    <mergeCell ref="AE15:AE17"/>
    <mergeCell ref="AF15:AF17"/>
    <mergeCell ref="L12:M12"/>
    <mergeCell ref="A19:A30"/>
    <mergeCell ref="N19:AF19"/>
    <mergeCell ref="B20:B29"/>
    <mergeCell ref="N20:AF20"/>
    <mergeCell ref="C21:C28"/>
    <mergeCell ref="N21:AF21"/>
    <mergeCell ref="D22:D27"/>
    <mergeCell ref="N22:AF22"/>
    <mergeCell ref="U23:U24"/>
    <mergeCell ref="E23:E26"/>
    <mergeCell ref="AC17:AD17"/>
    <mergeCell ref="V15:Y17"/>
    <mergeCell ref="Z16:AA16"/>
    <mergeCell ref="AB16:AD16"/>
    <mergeCell ref="AC18:AD18"/>
    <mergeCell ref="N18:Q18"/>
    <mergeCell ref="R18:U18"/>
    <mergeCell ref="S23:S24"/>
    <mergeCell ref="T23:T24"/>
    <mergeCell ref="O23:O25"/>
    <mergeCell ref="N23:N26"/>
    <mergeCell ref="N15:Q17"/>
    <mergeCell ref="R15:U17"/>
    <mergeCell ref="AG23:AG27"/>
    <mergeCell ref="M33:AG33"/>
    <mergeCell ref="V23:V24"/>
    <mergeCell ref="AB23:AB24"/>
    <mergeCell ref="AC23:AC24"/>
    <mergeCell ref="AD23:AD24"/>
    <mergeCell ref="AE23:AE24"/>
    <mergeCell ref="P23:P25"/>
    <mergeCell ref="Q23:Q25"/>
    <mergeCell ref="R23:R25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AD23:AD24"/>
    <dataValidation type="textLength" operator="lessThanOrEqual" allowBlank="1" showErrorMessage="1" errorTitle="Ошибка" error="Допускается ввод не более 900 символов!" sqref="M23">
      <formula1>900</formula1>
    </dataValidation>
    <dataValidation type="decimal" allowBlank="1" showErrorMessage="1" errorTitle="Ошибка" error="Допускается ввод только действительных чисел!" sqref="Z23:AA23">
      <formula1>-9.99999999999999E+23</formula1>
      <formula2>9.99999999999999E+23</formula2>
    </dataValidation>
    <dataValidation allowBlank="1" showInputMessage="1" showErrorMessage="1" prompt="Для выбора выполните двойной щелчок левой клавиши мыши по соответствующей ячейке." sqref="V23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Instruction">
    <tabColor rgb="FFCCCCFF"/>
  </sheetPr>
  <dimension ref="A1:AG113"/>
  <sheetViews>
    <sheetView showGridLines="0" zoomScaleNormal="100" workbookViewId="0"/>
  </sheetViews>
  <sheetFormatPr defaultRowHeight="11.4"/>
  <cols>
    <col min="1" max="1" width="3.25" customWidth="1"/>
    <col min="2" max="2" width="8.75" customWidth="1"/>
    <col min="3" max="3" width="22.25" customWidth="1"/>
    <col min="4" max="4" width="4.25" customWidth="1"/>
    <col min="5" max="6" width="4.375" customWidth="1"/>
    <col min="7" max="7" width="4.625" customWidth="1"/>
    <col min="8" max="25" width="4.375" customWidth="1"/>
    <col min="26" max="33" width="9.125" style="79" customWidth="1"/>
  </cols>
  <sheetData>
    <row r="1" spans="1:27" ht="3" customHeight="1">
      <c r="AA1" s="79" t="s">
        <v>239</v>
      </c>
    </row>
    <row r="2" spans="1:27" ht="16.5" customHeight="1">
      <c r="B2" s="787" t="str">
        <f>"Код отчёта: " &amp; GetCode()</f>
        <v>Код отчёта: FAS.JKH.OPEN.INFO.PRICE.WARM</v>
      </c>
      <c r="C2" s="787"/>
      <c r="D2" s="787"/>
      <c r="E2" s="787"/>
      <c r="F2" s="787"/>
      <c r="G2" s="787"/>
      <c r="Q2" s="231"/>
      <c r="R2" s="231"/>
      <c r="S2" s="231"/>
      <c r="T2" s="231"/>
      <c r="U2" s="231"/>
      <c r="V2" s="231"/>
      <c r="W2" s="231"/>
    </row>
    <row r="3" spans="1:27" ht="18" customHeight="1">
      <c r="B3" s="788" t="str">
        <f>"Версия " &amp; GetVersion()</f>
        <v>Версия 1.0.2</v>
      </c>
      <c r="C3" s="788"/>
      <c r="H3" s="43"/>
      <c r="I3" s="43"/>
      <c r="J3" s="43"/>
      <c r="K3" s="43"/>
      <c r="L3" s="43"/>
      <c r="M3" s="43"/>
      <c r="N3" s="43"/>
      <c r="O3" s="43"/>
      <c r="P3" s="43"/>
      <c r="Q3" s="231"/>
      <c r="R3" s="231"/>
      <c r="S3" s="231"/>
      <c r="T3" s="231"/>
      <c r="U3" s="231"/>
      <c r="V3" s="231"/>
      <c r="W3" s="261"/>
      <c r="X3" s="43"/>
      <c r="Y3" s="43"/>
    </row>
    <row r="4" spans="1:27" ht="3" customHeight="1"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7" ht="42.75" customHeight="1">
      <c r="B5" s="792" t="s">
        <v>770</v>
      </c>
      <c r="C5" s="793"/>
      <c r="D5" s="793"/>
      <c r="E5" s="793"/>
      <c r="F5" s="793"/>
      <c r="G5" s="793"/>
      <c r="H5" s="793"/>
      <c r="I5" s="793"/>
      <c r="J5" s="793"/>
      <c r="K5" s="793"/>
      <c r="L5" s="793"/>
      <c r="M5" s="793"/>
      <c r="N5" s="793"/>
      <c r="O5" s="793"/>
      <c r="P5" s="793"/>
      <c r="Q5" s="793"/>
      <c r="R5" s="793"/>
      <c r="S5" s="793"/>
      <c r="T5" s="793"/>
      <c r="U5" s="793"/>
      <c r="V5" s="793"/>
      <c r="W5" s="793"/>
      <c r="X5" s="793"/>
      <c r="Y5" s="793"/>
    </row>
    <row r="6" spans="1:27" ht="9.75" customHeight="1">
      <c r="A6" s="43"/>
      <c r="B6" s="78"/>
      <c r="C6" s="77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59"/>
    </row>
    <row r="7" spans="1:27" ht="15" hidden="1" customHeight="1">
      <c r="A7" s="43"/>
      <c r="B7" s="78"/>
      <c r="C7" s="77"/>
      <c r="D7" s="60"/>
      <c r="E7" s="789" t="s">
        <v>590</v>
      </c>
      <c r="F7" s="789"/>
      <c r="G7" s="789"/>
      <c r="H7" s="789"/>
      <c r="I7" s="789"/>
      <c r="J7" s="789"/>
      <c r="K7" s="789"/>
      <c r="L7" s="789"/>
      <c r="M7" s="789"/>
      <c r="N7" s="789"/>
      <c r="O7" s="789"/>
      <c r="P7" s="789"/>
      <c r="Q7" s="789"/>
      <c r="R7" s="789"/>
      <c r="S7" s="789"/>
      <c r="T7" s="789"/>
      <c r="U7" s="789"/>
      <c r="V7" s="789"/>
      <c r="W7" s="789"/>
      <c r="X7" s="789"/>
      <c r="Y7" s="59"/>
    </row>
    <row r="8" spans="1:27" ht="15" hidden="1" customHeight="1">
      <c r="A8" s="43"/>
      <c r="B8" s="78"/>
      <c r="C8" s="77"/>
      <c r="D8" s="60"/>
      <c r="E8" s="789"/>
      <c r="F8" s="789"/>
      <c r="G8" s="789"/>
      <c r="H8" s="789"/>
      <c r="I8" s="789"/>
      <c r="J8" s="789"/>
      <c r="K8" s="789"/>
      <c r="L8" s="789"/>
      <c r="M8" s="789"/>
      <c r="N8" s="789"/>
      <c r="O8" s="789"/>
      <c r="P8" s="789"/>
      <c r="Q8" s="789"/>
      <c r="R8" s="789"/>
      <c r="S8" s="789"/>
      <c r="T8" s="789"/>
      <c r="U8" s="789"/>
      <c r="V8" s="789"/>
      <c r="W8" s="789"/>
      <c r="X8" s="789"/>
      <c r="Y8" s="59"/>
    </row>
    <row r="9" spans="1:27" ht="15" hidden="1" customHeight="1">
      <c r="A9" s="43"/>
      <c r="B9" s="78"/>
      <c r="C9" s="77"/>
      <c r="D9" s="60"/>
      <c r="E9" s="789"/>
      <c r="F9" s="789"/>
      <c r="G9" s="789"/>
      <c r="H9" s="789"/>
      <c r="I9" s="789"/>
      <c r="J9" s="789"/>
      <c r="K9" s="789"/>
      <c r="L9" s="789"/>
      <c r="M9" s="789"/>
      <c r="N9" s="789"/>
      <c r="O9" s="789"/>
      <c r="P9" s="789"/>
      <c r="Q9" s="789"/>
      <c r="R9" s="789"/>
      <c r="S9" s="789"/>
      <c r="T9" s="789"/>
      <c r="U9" s="789"/>
      <c r="V9" s="789"/>
      <c r="W9" s="789"/>
      <c r="X9" s="789"/>
      <c r="Y9" s="59"/>
    </row>
    <row r="10" spans="1:27" ht="10.5" hidden="1" customHeight="1">
      <c r="A10" s="43"/>
      <c r="B10" s="78"/>
      <c r="C10" s="77"/>
      <c r="D10" s="60"/>
      <c r="E10" s="789"/>
      <c r="F10" s="789"/>
      <c r="G10" s="789"/>
      <c r="H10" s="789"/>
      <c r="I10" s="789"/>
      <c r="J10" s="789"/>
      <c r="K10" s="789"/>
      <c r="L10" s="789"/>
      <c r="M10" s="789"/>
      <c r="N10" s="789"/>
      <c r="O10" s="789"/>
      <c r="P10" s="789"/>
      <c r="Q10" s="789"/>
      <c r="R10" s="789"/>
      <c r="S10" s="789"/>
      <c r="T10" s="789"/>
      <c r="U10" s="789"/>
      <c r="V10" s="789"/>
      <c r="W10" s="789"/>
      <c r="X10" s="789"/>
      <c r="Y10" s="59"/>
    </row>
    <row r="11" spans="1:27" ht="27" hidden="1" customHeight="1">
      <c r="A11" s="43"/>
      <c r="B11" s="78"/>
      <c r="C11" s="77"/>
      <c r="D11" s="60"/>
      <c r="E11" s="789"/>
      <c r="F11" s="789"/>
      <c r="G11" s="789"/>
      <c r="H11" s="789"/>
      <c r="I11" s="789"/>
      <c r="J11" s="789"/>
      <c r="K11" s="789"/>
      <c r="L11" s="789"/>
      <c r="M11" s="789"/>
      <c r="N11" s="789"/>
      <c r="O11" s="789"/>
      <c r="P11" s="789"/>
      <c r="Q11" s="789"/>
      <c r="R11" s="789"/>
      <c r="S11" s="789"/>
      <c r="T11" s="789"/>
      <c r="U11" s="789"/>
      <c r="V11" s="789"/>
      <c r="W11" s="789"/>
      <c r="X11" s="789"/>
      <c r="Y11" s="59"/>
    </row>
    <row r="12" spans="1:27" ht="12" hidden="1" customHeight="1">
      <c r="A12" s="43"/>
      <c r="B12" s="78"/>
      <c r="C12" s="77"/>
      <c r="D12" s="60"/>
      <c r="E12" s="789"/>
      <c r="F12" s="789"/>
      <c r="G12" s="789"/>
      <c r="H12" s="789"/>
      <c r="I12" s="789"/>
      <c r="J12" s="789"/>
      <c r="K12" s="789"/>
      <c r="L12" s="789"/>
      <c r="M12" s="789"/>
      <c r="N12" s="789"/>
      <c r="O12" s="789"/>
      <c r="P12" s="789"/>
      <c r="Q12" s="789"/>
      <c r="R12" s="789"/>
      <c r="S12" s="789"/>
      <c r="T12" s="789"/>
      <c r="U12" s="789"/>
      <c r="V12" s="789"/>
      <c r="W12" s="789"/>
      <c r="X12" s="789"/>
      <c r="Y12" s="59"/>
    </row>
    <row r="13" spans="1:27" ht="38.25" hidden="1" customHeight="1">
      <c r="A13" s="43"/>
      <c r="B13" s="78"/>
      <c r="C13" s="77"/>
      <c r="D13" s="60"/>
      <c r="E13" s="789"/>
      <c r="F13" s="789"/>
      <c r="G13" s="789"/>
      <c r="H13" s="789"/>
      <c r="I13" s="789"/>
      <c r="J13" s="789"/>
      <c r="K13" s="789"/>
      <c r="L13" s="789"/>
      <c r="M13" s="789"/>
      <c r="N13" s="789"/>
      <c r="O13" s="789"/>
      <c r="P13" s="789"/>
      <c r="Q13" s="789"/>
      <c r="R13" s="789"/>
      <c r="S13" s="789"/>
      <c r="T13" s="789"/>
      <c r="U13" s="789"/>
      <c r="V13" s="789"/>
      <c r="W13" s="789"/>
      <c r="X13" s="789"/>
      <c r="Y13" s="73"/>
    </row>
    <row r="14" spans="1:27" ht="15" hidden="1" customHeight="1">
      <c r="A14" s="43"/>
      <c r="B14" s="78"/>
      <c r="C14" s="77"/>
      <c r="D14" s="60"/>
      <c r="E14" s="789"/>
      <c r="F14" s="789"/>
      <c r="G14" s="789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89"/>
      <c r="Y14" s="59"/>
    </row>
    <row r="15" spans="1:27" ht="13.8" hidden="1">
      <c r="A15" s="43"/>
      <c r="B15" s="78"/>
      <c r="C15" s="77"/>
      <c r="D15" s="60"/>
      <c r="E15" s="789"/>
      <c r="F15" s="789"/>
      <c r="G15" s="789"/>
      <c r="H15" s="789"/>
      <c r="I15" s="789"/>
      <c r="J15" s="789"/>
      <c r="K15" s="789"/>
      <c r="L15" s="789"/>
      <c r="M15" s="789"/>
      <c r="N15" s="789"/>
      <c r="O15" s="789"/>
      <c r="P15" s="789"/>
      <c r="Q15" s="789"/>
      <c r="R15" s="789"/>
      <c r="S15" s="789"/>
      <c r="T15" s="789"/>
      <c r="U15" s="789"/>
      <c r="V15" s="789"/>
      <c r="W15" s="789"/>
      <c r="X15" s="789"/>
      <c r="Y15" s="59"/>
    </row>
    <row r="16" spans="1:27" ht="13.8" hidden="1">
      <c r="A16" s="43"/>
      <c r="B16" s="78"/>
      <c r="C16" s="77"/>
      <c r="D16" s="60"/>
      <c r="E16" s="789"/>
      <c r="F16" s="789"/>
      <c r="G16" s="789"/>
      <c r="H16" s="789"/>
      <c r="I16" s="789"/>
      <c r="J16" s="789"/>
      <c r="K16" s="789"/>
      <c r="L16" s="789"/>
      <c r="M16" s="789"/>
      <c r="N16" s="789"/>
      <c r="O16" s="789"/>
      <c r="P16" s="789"/>
      <c r="Q16" s="789"/>
      <c r="R16" s="789"/>
      <c r="S16" s="789"/>
      <c r="T16" s="789"/>
      <c r="U16" s="789"/>
      <c r="V16" s="789"/>
      <c r="W16" s="789"/>
      <c r="X16" s="789"/>
      <c r="Y16" s="59"/>
    </row>
    <row r="17" spans="1:25" ht="15" hidden="1" customHeight="1">
      <c r="A17" s="43"/>
      <c r="B17" s="78"/>
      <c r="C17" s="77"/>
      <c r="D17" s="60"/>
      <c r="E17" s="789"/>
      <c r="F17" s="789"/>
      <c r="G17" s="789"/>
      <c r="H17" s="789"/>
      <c r="I17" s="789"/>
      <c r="J17" s="789"/>
      <c r="K17" s="789"/>
      <c r="L17" s="789"/>
      <c r="M17" s="789"/>
      <c r="N17" s="789"/>
      <c r="O17" s="789"/>
      <c r="P17" s="789"/>
      <c r="Q17" s="789"/>
      <c r="R17" s="789"/>
      <c r="S17" s="789"/>
      <c r="T17" s="789"/>
      <c r="U17" s="789"/>
      <c r="V17" s="789"/>
      <c r="W17" s="789"/>
      <c r="X17" s="789"/>
      <c r="Y17" s="59"/>
    </row>
    <row r="18" spans="1:25" ht="13.8" hidden="1">
      <c r="A18" s="43"/>
      <c r="B18" s="78"/>
      <c r="C18" s="77"/>
      <c r="D18" s="60"/>
      <c r="E18" s="789"/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59"/>
    </row>
    <row r="19" spans="1:25" ht="59.25" hidden="1" customHeight="1">
      <c r="A19" s="43"/>
      <c r="B19" s="78"/>
      <c r="C19" s="77"/>
      <c r="D19" s="66"/>
      <c r="E19" s="789"/>
      <c r="F19" s="789"/>
      <c r="G19" s="789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89"/>
      <c r="Y19" s="59"/>
    </row>
    <row r="20" spans="1:25" ht="13.8" hidden="1">
      <c r="A20" s="43"/>
      <c r="B20" s="78"/>
      <c r="C20" s="77"/>
      <c r="D20" s="66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59"/>
    </row>
    <row r="21" spans="1:25" ht="14.25" hidden="1" customHeight="1">
      <c r="A21" s="43"/>
      <c r="B21" s="78"/>
      <c r="C21" s="77"/>
      <c r="D21" s="61"/>
      <c r="E21" s="72" t="s">
        <v>237</v>
      </c>
      <c r="F21" s="795" t="s">
        <v>254</v>
      </c>
      <c r="G21" s="796"/>
      <c r="H21" s="796"/>
      <c r="I21" s="796"/>
      <c r="J21" s="796"/>
      <c r="K21" s="796"/>
      <c r="L21" s="796"/>
      <c r="M21" s="796"/>
      <c r="N21" s="60"/>
      <c r="O21" s="71" t="s">
        <v>237</v>
      </c>
      <c r="P21" s="797" t="s">
        <v>238</v>
      </c>
      <c r="Q21" s="798"/>
      <c r="R21" s="798"/>
      <c r="S21" s="798"/>
      <c r="T21" s="798"/>
      <c r="U21" s="798"/>
      <c r="V21" s="798"/>
      <c r="W21" s="798"/>
      <c r="X21" s="798"/>
      <c r="Y21" s="59"/>
    </row>
    <row r="22" spans="1:25" ht="14.25" hidden="1" customHeight="1">
      <c r="A22" s="43"/>
      <c r="B22" s="78"/>
      <c r="C22" s="77"/>
      <c r="D22" s="61"/>
      <c r="E22" s="94" t="s">
        <v>237</v>
      </c>
      <c r="F22" s="795" t="s">
        <v>240</v>
      </c>
      <c r="G22" s="796"/>
      <c r="H22" s="796"/>
      <c r="I22" s="796"/>
      <c r="J22" s="796"/>
      <c r="K22" s="796"/>
      <c r="L22" s="796"/>
      <c r="M22" s="796"/>
      <c r="N22" s="60"/>
      <c r="O22" s="74" t="s">
        <v>237</v>
      </c>
      <c r="P22" s="797" t="s">
        <v>588</v>
      </c>
      <c r="Q22" s="798"/>
      <c r="R22" s="798"/>
      <c r="S22" s="798"/>
      <c r="T22" s="798"/>
      <c r="U22" s="798"/>
      <c r="V22" s="798"/>
      <c r="W22" s="798"/>
      <c r="X22" s="798"/>
      <c r="Y22" s="59"/>
    </row>
    <row r="23" spans="1:25" ht="27" hidden="1" customHeight="1">
      <c r="A23" s="43"/>
      <c r="B23" s="78"/>
      <c r="C23" s="77"/>
      <c r="D23" s="61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790"/>
      <c r="Q23" s="790"/>
      <c r="R23" s="790"/>
      <c r="S23" s="790"/>
      <c r="T23" s="790"/>
      <c r="U23" s="790"/>
      <c r="V23" s="790"/>
      <c r="W23" s="790"/>
      <c r="X23" s="60"/>
      <c r="Y23" s="59"/>
    </row>
    <row r="24" spans="1:25" ht="10.5" hidden="1" customHeight="1">
      <c r="A24" s="43"/>
      <c r="B24" s="78"/>
      <c r="C24" s="77"/>
      <c r="D24" s="61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59"/>
    </row>
    <row r="25" spans="1:25" ht="27" hidden="1" customHeight="1">
      <c r="A25" s="43"/>
      <c r="B25" s="78"/>
      <c r="C25" s="77"/>
      <c r="D25" s="61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59"/>
    </row>
    <row r="26" spans="1:25" ht="12" hidden="1" customHeight="1">
      <c r="A26" s="43"/>
      <c r="B26" s="78"/>
      <c r="C26" s="77"/>
      <c r="D26" s="61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59"/>
    </row>
    <row r="27" spans="1:25" ht="38.25" hidden="1" customHeight="1">
      <c r="A27" s="43"/>
      <c r="B27" s="78"/>
      <c r="C27" s="77"/>
      <c r="D27" s="61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59"/>
    </row>
    <row r="28" spans="1:25" ht="13.8" hidden="1">
      <c r="A28" s="43"/>
      <c r="B28" s="78"/>
      <c r="C28" s="77"/>
      <c r="D28" s="61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59"/>
    </row>
    <row r="29" spans="1:25" ht="13.8" hidden="1">
      <c r="A29" s="43"/>
      <c r="B29" s="78"/>
      <c r="C29" s="77"/>
      <c r="D29" s="61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59"/>
    </row>
    <row r="30" spans="1:25" ht="13.8" hidden="1">
      <c r="A30" s="43"/>
      <c r="B30" s="78"/>
      <c r="C30" s="77"/>
      <c r="D30" s="61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59"/>
    </row>
    <row r="31" spans="1:25" ht="13.8" hidden="1">
      <c r="A31" s="43"/>
      <c r="B31" s="78"/>
      <c r="C31" s="77"/>
      <c r="D31" s="61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59"/>
    </row>
    <row r="32" spans="1:25" ht="13.8" hidden="1">
      <c r="A32" s="43"/>
      <c r="B32" s="78"/>
      <c r="C32" s="77"/>
      <c r="D32" s="61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59"/>
    </row>
    <row r="33" spans="1:25" ht="18.75" hidden="1" customHeight="1">
      <c r="A33" s="43"/>
      <c r="B33" s="78"/>
      <c r="C33" s="77"/>
      <c r="D33" s="66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59"/>
    </row>
    <row r="34" spans="1:25" ht="13.8" hidden="1">
      <c r="A34" s="43"/>
      <c r="B34" s="78"/>
      <c r="C34" s="77"/>
      <c r="D34" s="66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59"/>
    </row>
    <row r="35" spans="1:25" ht="24" hidden="1" customHeight="1">
      <c r="A35" s="43"/>
      <c r="B35" s="78"/>
      <c r="C35" s="77"/>
      <c r="D35" s="61"/>
      <c r="E35" s="794" t="s">
        <v>394</v>
      </c>
      <c r="F35" s="794"/>
      <c r="G35" s="794"/>
      <c r="H35" s="794"/>
      <c r="I35" s="794"/>
      <c r="J35" s="794"/>
      <c r="K35" s="794"/>
      <c r="L35" s="794"/>
      <c r="M35" s="794"/>
      <c r="N35" s="794"/>
      <c r="O35" s="794"/>
      <c r="P35" s="794"/>
      <c r="Q35" s="794"/>
      <c r="R35" s="794"/>
      <c r="S35" s="794"/>
      <c r="T35" s="794"/>
      <c r="U35" s="794"/>
      <c r="V35" s="794"/>
      <c r="W35" s="794"/>
      <c r="X35" s="794"/>
      <c r="Y35" s="59"/>
    </row>
    <row r="36" spans="1:25" ht="38.25" hidden="1" customHeight="1">
      <c r="A36" s="43"/>
      <c r="B36" s="78"/>
      <c r="C36" s="77"/>
      <c r="D36" s="61"/>
      <c r="E36" s="794"/>
      <c r="F36" s="794"/>
      <c r="G36" s="794"/>
      <c r="H36" s="794"/>
      <c r="I36" s="794"/>
      <c r="J36" s="794"/>
      <c r="K36" s="794"/>
      <c r="L36" s="794"/>
      <c r="M36" s="794"/>
      <c r="N36" s="794"/>
      <c r="O36" s="794"/>
      <c r="P36" s="794"/>
      <c r="Q36" s="794"/>
      <c r="R36" s="794"/>
      <c r="S36" s="794"/>
      <c r="T36" s="794"/>
      <c r="U36" s="794"/>
      <c r="V36" s="794"/>
      <c r="W36" s="794"/>
      <c r="X36" s="794"/>
      <c r="Y36" s="59"/>
    </row>
    <row r="37" spans="1:25" ht="9.75" hidden="1" customHeight="1">
      <c r="A37" s="43"/>
      <c r="B37" s="78"/>
      <c r="C37" s="77"/>
      <c r="D37" s="61"/>
      <c r="E37" s="794"/>
      <c r="F37" s="794"/>
      <c r="G37" s="794"/>
      <c r="H37" s="794"/>
      <c r="I37" s="794"/>
      <c r="J37" s="794"/>
      <c r="K37" s="794"/>
      <c r="L37" s="794"/>
      <c r="M37" s="794"/>
      <c r="N37" s="794"/>
      <c r="O37" s="794"/>
      <c r="P37" s="794"/>
      <c r="Q37" s="794"/>
      <c r="R37" s="794"/>
      <c r="S37" s="794"/>
      <c r="T37" s="794"/>
      <c r="U37" s="794"/>
      <c r="V37" s="794"/>
      <c r="W37" s="794"/>
      <c r="X37" s="794"/>
      <c r="Y37" s="59"/>
    </row>
    <row r="38" spans="1:25" ht="51" hidden="1" customHeight="1">
      <c r="A38" s="43"/>
      <c r="B38" s="78"/>
      <c r="C38" s="77"/>
      <c r="D38" s="61"/>
      <c r="E38" s="794"/>
      <c r="F38" s="794"/>
      <c r="G38" s="794"/>
      <c r="H38" s="794"/>
      <c r="I38" s="794"/>
      <c r="J38" s="794"/>
      <c r="K38" s="794"/>
      <c r="L38" s="794"/>
      <c r="M38" s="794"/>
      <c r="N38" s="794"/>
      <c r="O38" s="794"/>
      <c r="P38" s="794"/>
      <c r="Q38" s="794"/>
      <c r="R38" s="794"/>
      <c r="S38" s="794"/>
      <c r="T38" s="794"/>
      <c r="U38" s="794"/>
      <c r="V38" s="794"/>
      <c r="W38" s="794"/>
      <c r="X38" s="794"/>
      <c r="Y38" s="59"/>
    </row>
    <row r="39" spans="1:25" ht="15" hidden="1" customHeight="1">
      <c r="A39" s="43"/>
      <c r="B39" s="78"/>
      <c r="C39" s="77"/>
      <c r="D39" s="61"/>
      <c r="E39" s="794"/>
      <c r="F39" s="794"/>
      <c r="G39" s="794"/>
      <c r="H39" s="794"/>
      <c r="I39" s="794"/>
      <c r="J39" s="794"/>
      <c r="K39" s="794"/>
      <c r="L39" s="794"/>
      <c r="M39" s="794"/>
      <c r="N39" s="794"/>
      <c r="O39" s="794"/>
      <c r="P39" s="794"/>
      <c r="Q39" s="794"/>
      <c r="R39" s="794"/>
      <c r="S39" s="794"/>
      <c r="T39" s="794"/>
      <c r="U39" s="794"/>
      <c r="V39" s="794"/>
      <c r="W39" s="794"/>
      <c r="X39" s="794"/>
      <c r="Y39" s="59"/>
    </row>
    <row r="40" spans="1:25" ht="12" hidden="1" customHeight="1">
      <c r="A40" s="43"/>
      <c r="B40" s="78"/>
      <c r="C40" s="77"/>
      <c r="D40" s="61"/>
      <c r="E40" s="799"/>
      <c r="F40" s="800"/>
      <c r="G40" s="800"/>
      <c r="H40" s="800"/>
      <c r="I40" s="800"/>
      <c r="J40" s="800"/>
      <c r="K40" s="800"/>
      <c r="L40" s="800"/>
      <c r="M40" s="800"/>
      <c r="N40" s="800"/>
      <c r="O40" s="800"/>
      <c r="P40" s="800"/>
      <c r="Q40" s="800"/>
      <c r="R40" s="800"/>
      <c r="S40" s="800"/>
      <c r="T40" s="800"/>
      <c r="U40" s="800"/>
      <c r="V40" s="800"/>
      <c r="W40" s="800"/>
      <c r="X40" s="800"/>
      <c r="Y40" s="59"/>
    </row>
    <row r="41" spans="1:25" ht="38.25" hidden="1" customHeight="1">
      <c r="A41" s="43"/>
      <c r="B41" s="78"/>
      <c r="C41" s="77"/>
      <c r="D41" s="61"/>
      <c r="E41" s="794"/>
      <c r="F41" s="794"/>
      <c r="G41" s="794"/>
      <c r="H41" s="794"/>
      <c r="I41" s="794"/>
      <c r="J41" s="794"/>
      <c r="K41" s="794"/>
      <c r="L41" s="794"/>
      <c r="M41" s="794"/>
      <c r="N41" s="794"/>
      <c r="O41" s="794"/>
      <c r="P41" s="794"/>
      <c r="Q41" s="794"/>
      <c r="R41" s="794"/>
      <c r="S41" s="794"/>
      <c r="T41" s="794"/>
      <c r="U41" s="794"/>
      <c r="V41" s="794"/>
      <c r="W41" s="794"/>
      <c r="X41" s="794"/>
      <c r="Y41" s="59"/>
    </row>
    <row r="42" spans="1:25" ht="13.8" hidden="1">
      <c r="A42" s="43"/>
      <c r="B42" s="78"/>
      <c r="C42" s="77"/>
      <c r="D42" s="61"/>
      <c r="E42" s="794"/>
      <c r="F42" s="794"/>
      <c r="G42" s="794"/>
      <c r="H42" s="794"/>
      <c r="I42" s="794"/>
      <c r="J42" s="794"/>
      <c r="K42" s="794"/>
      <c r="L42" s="794"/>
      <c r="M42" s="794"/>
      <c r="N42" s="794"/>
      <c r="O42" s="794"/>
      <c r="P42" s="794"/>
      <c r="Q42" s="794"/>
      <c r="R42" s="794"/>
      <c r="S42" s="794"/>
      <c r="T42" s="794"/>
      <c r="U42" s="794"/>
      <c r="V42" s="794"/>
      <c r="W42" s="794"/>
      <c r="X42" s="794"/>
      <c r="Y42" s="59"/>
    </row>
    <row r="43" spans="1:25" ht="13.8" hidden="1">
      <c r="A43" s="43"/>
      <c r="B43" s="78"/>
      <c r="C43" s="77"/>
      <c r="D43" s="61"/>
      <c r="E43" s="794"/>
      <c r="F43" s="794"/>
      <c r="G43" s="794"/>
      <c r="H43" s="794"/>
      <c r="I43" s="794"/>
      <c r="J43" s="794"/>
      <c r="K43" s="794"/>
      <c r="L43" s="794"/>
      <c r="M43" s="794"/>
      <c r="N43" s="794"/>
      <c r="O43" s="794"/>
      <c r="P43" s="794"/>
      <c r="Q43" s="794"/>
      <c r="R43" s="794"/>
      <c r="S43" s="794"/>
      <c r="T43" s="794"/>
      <c r="U43" s="794"/>
      <c r="V43" s="794"/>
      <c r="W43" s="794"/>
      <c r="X43" s="794"/>
      <c r="Y43" s="59"/>
    </row>
    <row r="44" spans="1:25" ht="33.75" hidden="1" customHeight="1">
      <c r="A44" s="43"/>
      <c r="B44" s="78"/>
      <c r="C44" s="77"/>
      <c r="D44" s="66"/>
      <c r="E44" s="794"/>
      <c r="F44" s="794"/>
      <c r="G44" s="794"/>
      <c r="H44" s="794"/>
      <c r="I44" s="794"/>
      <c r="J44" s="794"/>
      <c r="K44" s="794"/>
      <c r="L44" s="794"/>
      <c r="M44" s="794"/>
      <c r="N44" s="794"/>
      <c r="O44" s="794"/>
      <c r="P44" s="794"/>
      <c r="Q44" s="794"/>
      <c r="R44" s="794"/>
      <c r="S44" s="794"/>
      <c r="T44" s="794"/>
      <c r="U44" s="794"/>
      <c r="V44" s="794"/>
      <c r="W44" s="794"/>
      <c r="X44" s="794"/>
      <c r="Y44" s="59"/>
    </row>
    <row r="45" spans="1:25" ht="13.8" hidden="1">
      <c r="A45" s="43"/>
      <c r="B45" s="78"/>
      <c r="C45" s="77"/>
      <c r="D45" s="66"/>
      <c r="E45" s="794"/>
      <c r="F45" s="794"/>
      <c r="G45" s="794"/>
      <c r="H45" s="794"/>
      <c r="I45" s="794"/>
      <c r="J45" s="794"/>
      <c r="K45" s="794"/>
      <c r="L45" s="794"/>
      <c r="M45" s="794"/>
      <c r="N45" s="794"/>
      <c r="O45" s="794"/>
      <c r="P45" s="794"/>
      <c r="Q45" s="794"/>
      <c r="R45" s="794"/>
      <c r="S45" s="794"/>
      <c r="T45" s="794"/>
      <c r="U45" s="794"/>
      <c r="V45" s="794"/>
      <c r="W45" s="794"/>
      <c r="X45" s="794"/>
      <c r="Y45" s="59"/>
    </row>
    <row r="46" spans="1:25" ht="24" hidden="1" customHeight="1">
      <c r="A46" s="43"/>
      <c r="B46" s="78"/>
      <c r="C46" s="77"/>
      <c r="D46" s="61"/>
      <c r="E46" s="805" t="s">
        <v>236</v>
      </c>
      <c r="F46" s="805"/>
      <c r="G46" s="805"/>
      <c r="H46" s="805"/>
      <c r="I46" s="805"/>
      <c r="J46" s="805"/>
      <c r="K46" s="805"/>
      <c r="L46" s="805"/>
      <c r="M46" s="805"/>
      <c r="N46" s="805"/>
      <c r="O46" s="805"/>
      <c r="P46" s="805"/>
      <c r="Q46" s="805"/>
      <c r="R46" s="805"/>
      <c r="S46" s="805"/>
      <c r="T46" s="805"/>
      <c r="U46" s="805"/>
      <c r="V46" s="805"/>
      <c r="W46" s="805"/>
      <c r="X46" s="805"/>
      <c r="Y46" s="59"/>
    </row>
    <row r="47" spans="1:25" ht="37.5" hidden="1" customHeight="1">
      <c r="A47" s="43"/>
      <c r="B47" s="78"/>
      <c r="C47" s="77"/>
      <c r="D47" s="61"/>
      <c r="E47" s="805"/>
      <c r="F47" s="805"/>
      <c r="G47" s="805"/>
      <c r="H47" s="805"/>
      <c r="I47" s="805"/>
      <c r="J47" s="805"/>
      <c r="K47" s="805"/>
      <c r="L47" s="805"/>
      <c r="M47" s="805"/>
      <c r="N47" s="805"/>
      <c r="O47" s="805"/>
      <c r="P47" s="805"/>
      <c r="Q47" s="805"/>
      <c r="R47" s="805"/>
      <c r="S47" s="805"/>
      <c r="T47" s="805"/>
      <c r="U47" s="805"/>
      <c r="V47" s="805"/>
      <c r="W47" s="805"/>
      <c r="X47" s="805"/>
      <c r="Y47" s="59"/>
    </row>
    <row r="48" spans="1:25" ht="24" hidden="1" customHeight="1">
      <c r="A48" s="43"/>
      <c r="B48" s="78"/>
      <c r="C48" s="77"/>
      <c r="D48" s="61"/>
      <c r="E48" s="805"/>
      <c r="F48" s="805"/>
      <c r="G48" s="805"/>
      <c r="H48" s="805"/>
      <c r="I48" s="805"/>
      <c r="J48" s="805"/>
      <c r="K48" s="805"/>
      <c r="L48" s="805"/>
      <c r="M48" s="805"/>
      <c r="N48" s="805"/>
      <c r="O48" s="805"/>
      <c r="P48" s="805"/>
      <c r="Q48" s="805"/>
      <c r="R48" s="805"/>
      <c r="S48" s="805"/>
      <c r="T48" s="805"/>
      <c r="U48" s="805"/>
      <c r="V48" s="805"/>
      <c r="W48" s="805"/>
      <c r="X48" s="805"/>
      <c r="Y48" s="59"/>
    </row>
    <row r="49" spans="1:25" ht="51" hidden="1" customHeight="1">
      <c r="A49" s="43"/>
      <c r="B49" s="78"/>
      <c r="C49" s="77"/>
      <c r="D49" s="61"/>
      <c r="E49" s="805"/>
      <c r="F49" s="805"/>
      <c r="G49" s="805"/>
      <c r="H49" s="805"/>
      <c r="I49" s="805"/>
      <c r="J49" s="805"/>
      <c r="K49" s="805"/>
      <c r="L49" s="805"/>
      <c r="M49" s="805"/>
      <c r="N49" s="805"/>
      <c r="O49" s="805"/>
      <c r="P49" s="805"/>
      <c r="Q49" s="805"/>
      <c r="R49" s="805"/>
      <c r="S49" s="805"/>
      <c r="T49" s="805"/>
      <c r="U49" s="805"/>
      <c r="V49" s="805"/>
      <c r="W49" s="805"/>
      <c r="X49" s="805"/>
      <c r="Y49" s="59"/>
    </row>
    <row r="50" spans="1:25" ht="13.8" hidden="1">
      <c r="A50" s="43"/>
      <c r="B50" s="78"/>
      <c r="C50" s="77"/>
      <c r="D50" s="61"/>
      <c r="E50" s="805"/>
      <c r="F50" s="805"/>
      <c r="G50" s="805"/>
      <c r="H50" s="805"/>
      <c r="I50" s="805"/>
      <c r="J50" s="805"/>
      <c r="K50" s="805"/>
      <c r="L50" s="805"/>
      <c r="M50" s="805"/>
      <c r="N50" s="805"/>
      <c r="O50" s="805"/>
      <c r="P50" s="805"/>
      <c r="Q50" s="805"/>
      <c r="R50" s="805"/>
      <c r="S50" s="805"/>
      <c r="T50" s="805"/>
      <c r="U50" s="805"/>
      <c r="V50" s="805"/>
      <c r="W50" s="805"/>
      <c r="X50" s="805"/>
      <c r="Y50" s="59"/>
    </row>
    <row r="51" spans="1:25" ht="13.8" hidden="1">
      <c r="A51" s="43"/>
      <c r="B51" s="78"/>
      <c r="C51" s="77"/>
      <c r="D51" s="61"/>
      <c r="E51" s="805"/>
      <c r="F51" s="805"/>
      <c r="G51" s="805"/>
      <c r="H51" s="805"/>
      <c r="I51" s="805"/>
      <c r="J51" s="805"/>
      <c r="K51" s="805"/>
      <c r="L51" s="805"/>
      <c r="M51" s="805"/>
      <c r="N51" s="805"/>
      <c r="O51" s="805"/>
      <c r="P51" s="805"/>
      <c r="Q51" s="805"/>
      <c r="R51" s="805"/>
      <c r="S51" s="805"/>
      <c r="T51" s="805"/>
      <c r="U51" s="805"/>
      <c r="V51" s="805"/>
      <c r="W51" s="805"/>
      <c r="X51" s="805"/>
      <c r="Y51" s="59"/>
    </row>
    <row r="52" spans="1:25" ht="13.8" hidden="1">
      <c r="A52" s="43"/>
      <c r="B52" s="78"/>
      <c r="C52" s="77"/>
      <c r="D52" s="61"/>
      <c r="E52" s="805"/>
      <c r="F52" s="805"/>
      <c r="G52" s="805"/>
      <c r="H52" s="805"/>
      <c r="I52" s="805"/>
      <c r="J52" s="805"/>
      <c r="K52" s="805"/>
      <c r="L52" s="805"/>
      <c r="M52" s="805"/>
      <c r="N52" s="805"/>
      <c r="O52" s="805"/>
      <c r="P52" s="805"/>
      <c r="Q52" s="805"/>
      <c r="R52" s="805"/>
      <c r="S52" s="805"/>
      <c r="T52" s="805"/>
      <c r="U52" s="805"/>
      <c r="V52" s="805"/>
      <c r="W52" s="805"/>
      <c r="X52" s="805"/>
      <c r="Y52" s="59"/>
    </row>
    <row r="53" spans="1:25" ht="13.8" hidden="1">
      <c r="A53" s="43"/>
      <c r="B53" s="78"/>
      <c r="C53" s="77"/>
      <c r="D53" s="61"/>
      <c r="E53" s="805"/>
      <c r="F53" s="805"/>
      <c r="G53" s="805"/>
      <c r="H53" s="805"/>
      <c r="I53" s="805"/>
      <c r="J53" s="805"/>
      <c r="K53" s="805"/>
      <c r="L53" s="805"/>
      <c r="M53" s="805"/>
      <c r="N53" s="805"/>
      <c r="O53" s="805"/>
      <c r="P53" s="805"/>
      <c r="Q53" s="805"/>
      <c r="R53" s="805"/>
      <c r="S53" s="805"/>
      <c r="T53" s="805"/>
      <c r="U53" s="805"/>
      <c r="V53" s="805"/>
      <c r="W53" s="805"/>
      <c r="X53" s="805"/>
      <c r="Y53" s="59"/>
    </row>
    <row r="54" spans="1:25" ht="13.8" hidden="1">
      <c r="A54" s="43"/>
      <c r="B54" s="78"/>
      <c r="C54" s="77"/>
      <c r="D54" s="61"/>
      <c r="E54" s="805"/>
      <c r="F54" s="805"/>
      <c r="G54" s="805"/>
      <c r="H54" s="805"/>
      <c r="I54" s="805"/>
      <c r="J54" s="805"/>
      <c r="K54" s="805"/>
      <c r="L54" s="805"/>
      <c r="M54" s="805"/>
      <c r="N54" s="805"/>
      <c r="O54" s="805"/>
      <c r="P54" s="805"/>
      <c r="Q54" s="805"/>
      <c r="R54" s="805"/>
      <c r="S54" s="805"/>
      <c r="T54" s="805"/>
      <c r="U54" s="805"/>
      <c r="V54" s="805"/>
      <c r="W54" s="805"/>
      <c r="X54" s="805"/>
      <c r="Y54" s="59"/>
    </row>
    <row r="55" spans="1:25" ht="13.8" hidden="1">
      <c r="A55" s="43"/>
      <c r="B55" s="78"/>
      <c r="C55" s="77"/>
      <c r="D55" s="61"/>
      <c r="E55" s="805"/>
      <c r="F55" s="805"/>
      <c r="G55" s="805"/>
      <c r="H55" s="805"/>
      <c r="I55" s="805"/>
      <c r="J55" s="805"/>
      <c r="K55" s="805"/>
      <c r="L55" s="805"/>
      <c r="M55" s="805"/>
      <c r="N55" s="805"/>
      <c r="O55" s="805"/>
      <c r="P55" s="805"/>
      <c r="Q55" s="805"/>
      <c r="R55" s="805"/>
      <c r="S55" s="805"/>
      <c r="T55" s="805"/>
      <c r="U55" s="805"/>
      <c r="V55" s="805"/>
      <c r="W55" s="805"/>
      <c r="X55" s="805"/>
      <c r="Y55" s="59"/>
    </row>
    <row r="56" spans="1:25" ht="25.5" hidden="1" customHeight="1">
      <c r="A56" s="43"/>
      <c r="B56" s="78"/>
      <c r="C56" s="77"/>
      <c r="D56" s="66"/>
      <c r="E56" s="805"/>
      <c r="F56" s="805"/>
      <c r="G56" s="805"/>
      <c r="H56" s="805"/>
      <c r="I56" s="805"/>
      <c r="J56" s="805"/>
      <c r="K56" s="805"/>
      <c r="L56" s="805"/>
      <c r="M56" s="805"/>
      <c r="N56" s="805"/>
      <c r="O56" s="805"/>
      <c r="P56" s="805"/>
      <c r="Q56" s="805"/>
      <c r="R56" s="805"/>
      <c r="S56" s="805"/>
      <c r="T56" s="805"/>
      <c r="U56" s="805"/>
      <c r="V56" s="805"/>
      <c r="W56" s="805"/>
      <c r="X56" s="805"/>
      <c r="Y56" s="59"/>
    </row>
    <row r="57" spans="1:25" ht="13.8" hidden="1">
      <c r="A57" s="43"/>
      <c r="B57" s="78"/>
      <c r="C57" s="77"/>
      <c r="D57" s="66"/>
      <c r="E57" s="805"/>
      <c r="F57" s="805"/>
      <c r="G57" s="805"/>
      <c r="H57" s="805"/>
      <c r="I57" s="805"/>
      <c r="J57" s="805"/>
      <c r="K57" s="805"/>
      <c r="L57" s="805"/>
      <c r="M57" s="805"/>
      <c r="N57" s="805"/>
      <c r="O57" s="805"/>
      <c r="P57" s="805"/>
      <c r="Q57" s="805"/>
      <c r="R57" s="805"/>
      <c r="S57" s="805"/>
      <c r="T57" s="805"/>
      <c r="U57" s="805"/>
      <c r="V57" s="805"/>
      <c r="W57" s="805"/>
      <c r="X57" s="805"/>
      <c r="Y57" s="59"/>
    </row>
    <row r="58" spans="1:25" ht="15" hidden="1" customHeight="1">
      <c r="A58" s="43"/>
      <c r="B58" s="78"/>
      <c r="C58" s="77"/>
      <c r="D58" s="61"/>
      <c r="E58" s="791" t="s">
        <v>395</v>
      </c>
      <c r="F58" s="791"/>
      <c r="G58" s="791"/>
      <c r="H58" s="791"/>
      <c r="I58" s="791"/>
      <c r="J58" s="791"/>
      <c r="K58" s="791"/>
      <c r="L58" s="791"/>
      <c r="M58" s="791"/>
      <c r="N58" s="791"/>
      <c r="O58" s="791"/>
      <c r="P58" s="791"/>
      <c r="Q58" s="791"/>
      <c r="R58" s="791"/>
      <c r="S58" s="791"/>
      <c r="T58" s="791"/>
      <c r="U58" s="791"/>
      <c r="V58" s="231"/>
      <c r="W58" s="231"/>
      <c r="X58" s="231"/>
      <c r="Y58" s="59"/>
    </row>
    <row r="59" spans="1:25" ht="15" hidden="1" customHeight="1">
      <c r="A59" s="43"/>
      <c r="B59" s="78"/>
      <c r="C59" s="77"/>
      <c r="D59" s="61"/>
      <c r="E59" s="806"/>
      <c r="F59" s="806"/>
      <c r="G59" s="806"/>
      <c r="H59" s="799"/>
      <c r="I59" s="800"/>
      <c r="J59" s="800"/>
      <c r="K59" s="800"/>
      <c r="L59" s="800"/>
      <c r="M59" s="800"/>
      <c r="N59" s="800"/>
      <c r="O59" s="800"/>
      <c r="P59" s="800"/>
      <c r="Q59" s="800"/>
      <c r="R59" s="800"/>
      <c r="S59" s="800"/>
      <c r="T59" s="800"/>
      <c r="U59" s="800"/>
      <c r="V59" s="800"/>
      <c r="W59" s="800"/>
      <c r="X59" s="800"/>
      <c r="Y59" s="59"/>
    </row>
    <row r="60" spans="1:25" ht="15" hidden="1" customHeight="1">
      <c r="A60" s="43"/>
      <c r="B60" s="78"/>
      <c r="C60" s="77"/>
      <c r="D60" s="61"/>
      <c r="E60" s="802"/>
      <c r="F60" s="802"/>
      <c r="G60" s="802"/>
      <c r="H60" s="804"/>
      <c r="I60" s="804"/>
      <c r="J60" s="804"/>
      <c r="K60" s="804"/>
      <c r="L60" s="804"/>
      <c r="M60" s="804"/>
      <c r="N60" s="804"/>
      <c r="O60" s="804"/>
      <c r="P60" s="804"/>
      <c r="Q60" s="804"/>
      <c r="R60" s="804"/>
      <c r="S60" s="804"/>
      <c r="T60" s="804"/>
      <c r="U60" s="804"/>
      <c r="V60" s="804"/>
      <c r="W60" s="804"/>
      <c r="X60" s="804"/>
      <c r="Y60" s="59"/>
    </row>
    <row r="61" spans="1:25" ht="13.8" hidden="1">
      <c r="A61" s="43"/>
      <c r="B61" s="78"/>
      <c r="C61" s="77"/>
      <c r="D61" s="61"/>
      <c r="E61" s="70"/>
      <c r="F61" s="68"/>
      <c r="G61" s="69"/>
      <c r="H61" s="804"/>
      <c r="I61" s="804"/>
      <c r="J61" s="804"/>
      <c r="K61" s="804"/>
      <c r="L61" s="804"/>
      <c r="M61" s="804"/>
      <c r="N61" s="804"/>
      <c r="O61" s="804"/>
      <c r="P61" s="804"/>
      <c r="Q61" s="804"/>
      <c r="R61" s="804"/>
      <c r="S61" s="804"/>
      <c r="T61" s="804"/>
      <c r="U61" s="804"/>
      <c r="V61" s="804"/>
      <c r="W61" s="804"/>
      <c r="X61" s="804"/>
      <c r="Y61" s="59"/>
    </row>
    <row r="62" spans="1:25" ht="27.75" hidden="1" customHeight="1">
      <c r="A62" s="43"/>
      <c r="B62" s="78"/>
      <c r="C62" s="77"/>
      <c r="D62" s="61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59"/>
    </row>
    <row r="63" spans="1:25" ht="13.8" hidden="1">
      <c r="A63" s="43"/>
      <c r="B63" s="78"/>
      <c r="C63" s="77"/>
      <c r="D63" s="61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59"/>
    </row>
    <row r="64" spans="1:25" ht="13.8" hidden="1">
      <c r="A64" s="43"/>
      <c r="B64" s="78"/>
      <c r="C64" s="77"/>
      <c r="D64" s="61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59"/>
    </row>
    <row r="65" spans="1:25" ht="13.8" hidden="1">
      <c r="A65" s="43"/>
      <c r="B65" s="78"/>
      <c r="C65" s="77"/>
      <c r="D65" s="61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59"/>
    </row>
    <row r="66" spans="1:25" ht="13.8" hidden="1">
      <c r="A66" s="43"/>
      <c r="B66" s="78"/>
      <c r="C66" s="77"/>
      <c r="D66" s="61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59"/>
    </row>
    <row r="67" spans="1:25" ht="13.8" hidden="1">
      <c r="A67" s="43"/>
      <c r="B67" s="78"/>
      <c r="C67" s="77"/>
      <c r="D67" s="61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59"/>
    </row>
    <row r="68" spans="1:25" ht="89.25" hidden="1" customHeight="1">
      <c r="A68" s="43"/>
      <c r="B68" s="78"/>
      <c r="C68" s="77"/>
      <c r="D68" s="66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59"/>
    </row>
    <row r="69" spans="1:25" ht="13.8" hidden="1">
      <c r="A69" s="43"/>
      <c r="B69" s="78"/>
      <c r="C69" s="77"/>
      <c r="D69" s="66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59"/>
    </row>
    <row r="70" spans="1:25" ht="13.8" hidden="1">
      <c r="A70" s="43"/>
      <c r="B70" s="78"/>
      <c r="C70" s="77"/>
      <c r="D70" s="61"/>
      <c r="E70" s="791" t="s">
        <v>396</v>
      </c>
      <c r="F70" s="791"/>
      <c r="G70" s="791"/>
      <c r="H70" s="791"/>
      <c r="I70" s="791"/>
      <c r="J70" s="791"/>
      <c r="K70" s="791"/>
      <c r="L70" s="791"/>
      <c r="M70" s="791"/>
      <c r="N70" s="791"/>
      <c r="O70" s="791"/>
      <c r="P70" s="791"/>
      <c r="Q70" s="791"/>
      <c r="R70" s="791"/>
      <c r="S70" s="791"/>
      <c r="T70" s="791"/>
      <c r="U70" s="449"/>
      <c r="V70" s="449"/>
      <c r="W70" s="449"/>
      <c r="X70" s="449"/>
      <c r="Y70" s="59"/>
    </row>
    <row r="71" spans="1:25" ht="13.8" hidden="1">
      <c r="A71" s="43"/>
      <c r="B71" s="78"/>
      <c r="C71" s="77"/>
      <c r="D71" s="61"/>
      <c r="E71" s="791" t="s">
        <v>587</v>
      </c>
      <c r="F71" s="791"/>
      <c r="G71" s="791"/>
      <c r="H71" s="791"/>
      <c r="I71" s="791"/>
      <c r="J71" s="791"/>
      <c r="K71" s="791"/>
      <c r="L71" s="791"/>
      <c r="M71" s="791"/>
      <c r="N71" s="791"/>
      <c r="O71" s="791"/>
      <c r="P71" s="791"/>
      <c r="Q71" s="791"/>
      <c r="R71" s="791"/>
      <c r="S71" s="791"/>
      <c r="T71" s="791"/>
      <c r="U71" s="450"/>
      <c r="V71" s="450"/>
      <c r="W71" s="450"/>
      <c r="X71" s="450"/>
      <c r="Y71" s="59"/>
    </row>
    <row r="72" spans="1:25" ht="40.5" hidden="1" customHeight="1">
      <c r="A72" s="43"/>
      <c r="B72" s="78"/>
      <c r="C72" s="77"/>
      <c r="D72" s="61"/>
      <c r="E72" s="450"/>
      <c r="F72" s="450"/>
      <c r="G72" s="450"/>
      <c r="H72" s="450"/>
      <c r="I72" s="450"/>
      <c r="J72" s="450"/>
      <c r="K72" s="450"/>
      <c r="L72" s="450"/>
      <c r="M72" s="450"/>
      <c r="N72" s="450"/>
      <c r="O72" s="450"/>
      <c r="P72" s="450"/>
      <c r="Q72" s="450"/>
      <c r="R72" s="450"/>
      <c r="S72" s="450"/>
      <c r="T72" s="450"/>
      <c r="U72" s="450"/>
      <c r="V72" s="450"/>
      <c r="W72" s="450"/>
      <c r="X72" s="450"/>
      <c r="Y72" s="59"/>
    </row>
    <row r="73" spans="1:25" ht="63" hidden="1" customHeight="1">
      <c r="A73" s="43"/>
      <c r="B73" s="78"/>
      <c r="C73" s="77"/>
      <c r="D73" s="61"/>
      <c r="E73" s="450"/>
      <c r="F73" s="450"/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450"/>
      <c r="R73" s="450"/>
      <c r="S73" s="450"/>
      <c r="T73" s="450"/>
      <c r="U73" s="450"/>
      <c r="V73" s="450"/>
      <c r="W73" s="450"/>
      <c r="X73" s="450"/>
      <c r="Y73" s="59"/>
    </row>
    <row r="74" spans="1:25" ht="30" hidden="1" customHeight="1">
      <c r="A74" s="43"/>
      <c r="B74" s="78"/>
      <c r="C74" s="77"/>
      <c r="D74" s="61"/>
      <c r="E74" s="450"/>
      <c r="F74" s="450"/>
      <c r="G74" s="450"/>
      <c r="H74" s="450"/>
      <c r="I74" s="450"/>
      <c r="J74" s="450"/>
      <c r="K74" s="450"/>
      <c r="L74" s="450"/>
      <c r="M74" s="450"/>
      <c r="N74" s="450"/>
      <c r="O74" s="450"/>
      <c r="P74" s="450"/>
      <c r="Q74" s="450"/>
      <c r="R74" s="450"/>
      <c r="S74" s="450"/>
      <c r="T74" s="450"/>
      <c r="U74" s="450"/>
      <c r="V74" s="450"/>
      <c r="W74" s="450"/>
      <c r="X74" s="450"/>
      <c r="Y74" s="59"/>
    </row>
    <row r="75" spans="1:25" ht="30" hidden="1" customHeight="1">
      <c r="A75" s="43"/>
      <c r="B75" s="78"/>
      <c r="C75" s="77"/>
      <c r="D75" s="61"/>
      <c r="E75" s="450"/>
      <c r="F75" s="450"/>
      <c r="G75" s="450"/>
      <c r="H75" s="450"/>
      <c r="I75" s="450"/>
      <c r="J75" s="450"/>
      <c r="K75" s="450"/>
      <c r="L75" s="450"/>
      <c r="M75" s="450"/>
      <c r="N75" s="450"/>
      <c r="O75" s="450"/>
      <c r="P75" s="450"/>
      <c r="Q75" s="450"/>
      <c r="R75" s="450"/>
      <c r="S75" s="450"/>
      <c r="T75" s="450"/>
      <c r="U75" s="450"/>
      <c r="V75" s="450"/>
      <c r="W75" s="450"/>
      <c r="X75" s="450"/>
      <c r="Y75" s="59"/>
    </row>
    <row r="76" spans="1:25" ht="13.8" hidden="1">
      <c r="A76" s="43"/>
      <c r="B76" s="78"/>
      <c r="C76" s="77"/>
      <c r="D76" s="61"/>
      <c r="E76" s="450"/>
      <c r="F76" s="450"/>
      <c r="G76" s="450"/>
      <c r="H76" s="450"/>
      <c r="I76" s="450"/>
      <c r="J76" s="450"/>
      <c r="K76" s="450"/>
      <c r="L76" s="450"/>
      <c r="M76" s="450"/>
      <c r="N76" s="450"/>
      <c r="O76" s="450"/>
      <c r="P76" s="450"/>
      <c r="Q76" s="450"/>
      <c r="R76" s="450"/>
      <c r="S76" s="450"/>
      <c r="T76" s="450"/>
      <c r="U76" s="450"/>
      <c r="V76" s="450"/>
      <c r="W76" s="450"/>
      <c r="X76" s="450"/>
      <c r="Y76" s="59"/>
    </row>
    <row r="77" spans="1:25" ht="13.8" hidden="1">
      <c r="A77" s="43"/>
      <c r="B77" s="78"/>
      <c r="C77" s="77"/>
      <c r="D77" s="61"/>
      <c r="E77" s="450"/>
      <c r="F77" s="450"/>
      <c r="G77" s="450"/>
      <c r="H77" s="450"/>
      <c r="I77" s="450"/>
      <c r="J77" s="450"/>
      <c r="K77" s="450"/>
      <c r="L77" s="450"/>
      <c r="M77" s="450"/>
      <c r="N77" s="450"/>
      <c r="O77" s="450"/>
      <c r="P77" s="450"/>
      <c r="Q77" s="450"/>
      <c r="R77" s="450"/>
      <c r="S77" s="450"/>
      <c r="T77" s="450"/>
      <c r="U77" s="450"/>
      <c r="V77" s="450"/>
      <c r="W77" s="450"/>
      <c r="X77" s="450"/>
      <c r="Y77" s="59"/>
    </row>
    <row r="78" spans="1:25" ht="8.25" hidden="1" customHeight="1">
      <c r="A78" s="43"/>
      <c r="B78" s="78"/>
      <c r="C78" s="77"/>
      <c r="D78" s="61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59"/>
    </row>
    <row r="79" spans="1:25" ht="21" hidden="1" customHeight="1">
      <c r="A79" s="43"/>
      <c r="B79" s="78"/>
      <c r="C79" s="77"/>
      <c r="D79" s="61"/>
      <c r="E79" s="451"/>
      <c r="F79" s="451"/>
      <c r="G79" s="451"/>
      <c r="H79" s="451"/>
      <c r="I79" s="451"/>
      <c r="J79" s="451"/>
      <c r="K79" s="451"/>
      <c r="L79" s="451"/>
      <c r="M79" s="451"/>
      <c r="N79" s="451"/>
      <c r="O79" s="451"/>
      <c r="P79" s="451"/>
      <c r="Q79" s="451"/>
      <c r="R79" s="451"/>
      <c r="S79" s="451"/>
      <c r="T79" s="451"/>
      <c r="U79" s="451"/>
      <c r="V79" s="451"/>
      <c r="W79" s="451"/>
      <c r="X79" s="451"/>
      <c r="Y79" s="59"/>
    </row>
    <row r="80" spans="1:25" ht="14.25" hidden="1" customHeight="1">
      <c r="A80" s="43"/>
      <c r="B80" s="78"/>
      <c r="C80" s="77"/>
      <c r="D80" s="61"/>
      <c r="E80" s="452"/>
      <c r="F80" s="452"/>
      <c r="G80" s="452"/>
      <c r="H80" s="452"/>
      <c r="Y80" s="59"/>
    </row>
    <row r="81" spans="1:25" ht="13.8" hidden="1">
      <c r="A81" s="43"/>
      <c r="B81" s="78"/>
      <c r="C81" s="77"/>
      <c r="D81" s="61"/>
      <c r="E81" s="791" t="s">
        <v>395</v>
      </c>
      <c r="F81" s="791"/>
      <c r="G81" s="791"/>
      <c r="H81" s="791"/>
      <c r="I81" s="791"/>
      <c r="J81" s="791"/>
      <c r="K81" s="791"/>
      <c r="L81" s="791"/>
      <c r="M81" s="791"/>
      <c r="N81" s="791"/>
      <c r="O81" s="791"/>
      <c r="P81" s="791"/>
      <c r="Q81" s="791"/>
      <c r="R81" s="791"/>
      <c r="S81" s="791"/>
      <c r="T81" s="791"/>
      <c r="U81" s="791"/>
      <c r="V81" s="231"/>
      <c r="W81" s="231"/>
      <c r="X81" s="231"/>
      <c r="Y81" s="59"/>
    </row>
    <row r="82" spans="1:25" ht="15" hidden="1" customHeight="1">
      <c r="A82" s="43"/>
      <c r="B82" s="78"/>
      <c r="C82" s="77"/>
      <c r="D82" s="61"/>
      <c r="E82" s="802"/>
      <c r="F82" s="802"/>
      <c r="G82" s="802"/>
      <c r="H82" s="799"/>
      <c r="I82" s="800"/>
      <c r="J82" s="800"/>
      <c r="K82" s="800"/>
      <c r="L82" s="800"/>
      <c r="M82" s="800"/>
      <c r="N82" s="800"/>
      <c r="O82" s="800"/>
      <c r="P82" s="800"/>
      <c r="Q82" s="800"/>
      <c r="R82" s="800"/>
      <c r="S82" s="800"/>
      <c r="T82" s="800"/>
      <c r="U82" s="800"/>
      <c r="V82" s="800"/>
      <c r="W82" s="800"/>
      <c r="X82" s="800"/>
      <c r="Y82" s="59"/>
    </row>
    <row r="83" spans="1:25" ht="15" hidden="1" customHeight="1">
      <c r="A83" s="43"/>
      <c r="B83" s="78"/>
      <c r="C83" s="77"/>
      <c r="D83" s="61"/>
      <c r="Y83" s="59"/>
    </row>
    <row r="84" spans="1:25" ht="15" hidden="1" customHeight="1">
      <c r="A84" s="43"/>
      <c r="B84" s="78"/>
      <c r="C84" s="77"/>
      <c r="D84" s="61"/>
      <c r="E84" s="70"/>
      <c r="F84" s="68"/>
      <c r="G84" s="69"/>
      <c r="H84" s="804"/>
      <c r="I84" s="804"/>
      <c r="J84" s="804"/>
      <c r="K84" s="804"/>
      <c r="L84" s="804"/>
      <c r="M84" s="804"/>
      <c r="N84" s="804"/>
      <c r="O84" s="804"/>
      <c r="P84" s="804"/>
      <c r="Q84" s="804"/>
      <c r="R84" s="804"/>
      <c r="S84" s="804"/>
      <c r="T84" s="804"/>
      <c r="U84" s="804"/>
      <c r="V84" s="804"/>
      <c r="W84" s="804"/>
      <c r="X84" s="804"/>
      <c r="Y84" s="59"/>
    </row>
    <row r="85" spans="1:25" ht="13.8" hidden="1">
      <c r="A85" s="43"/>
      <c r="B85" s="78"/>
      <c r="C85" s="77"/>
      <c r="D85" s="61"/>
      <c r="E85" s="60"/>
      <c r="F85" s="60"/>
      <c r="G85" s="60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0"/>
      <c r="X85" s="60"/>
      <c r="Y85" s="59"/>
    </row>
    <row r="86" spans="1:25" ht="13.8" hidden="1">
      <c r="A86" s="43"/>
      <c r="B86" s="78"/>
      <c r="C86" s="77"/>
      <c r="D86" s="61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59"/>
    </row>
    <row r="87" spans="1:25" ht="13.8" hidden="1">
      <c r="A87" s="43"/>
      <c r="B87" s="78"/>
      <c r="C87" s="77"/>
      <c r="D87" s="61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59"/>
    </row>
    <row r="88" spans="1:25" ht="13.8" hidden="1">
      <c r="A88" s="43"/>
      <c r="B88" s="78"/>
      <c r="C88" s="77"/>
      <c r="D88" s="61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59"/>
    </row>
    <row r="89" spans="1:25" ht="13.8" hidden="1">
      <c r="A89" s="43"/>
      <c r="B89" s="78"/>
      <c r="C89" s="77"/>
      <c r="D89" s="61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59"/>
    </row>
    <row r="90" spans="1:25" ht="13.8" hidden="1">
      <c r="A90" s="43"/>
      <c r="B90" s="78"/>
      <c r="C90" s="77"/>
      <c r="D90" s="61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59"/>
    </row>
    <row r="91" spans="1:25" ht="13.8" hidden="1">
      <c r="A91" s="43"/>
      <c r="B91" s="78"/>
      <c r="C91" s="77"/>
      <c r="D91" s="61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59"/>
    </row>
    <row r="92" spans="1:25" ht="13.8" hidden="1">
      <c r="A92" s="43"/>
      <c r="B92" s="78"/>
      <c r="C92" s="77"/>
      <c r="D92" s="61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59"/>
    </row>
    <row r="93" spans="1:25" ht="13.8" hidden="1">
      <c r="A93" s="43"/>
      <c r="B93" s="78"/>
      <c r="C93" s="77"/>
      <c r="D93" s="61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59"/>
    </row>
    <row r="94" spans="1:25" ht="13.8" hidden="1">
      <c r="A94" s="43"/>
      <c r="B94" s="78"/>
      <c r="C94" s="77"/>
      <c r="D94" s="61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59"/>
    </row>
    <row r="95" spans="1:25" ht="13.8" hidden="1">
      <c r="A95" s="43"/>
      <c r="B95" s="78"/>
      <c r="C95" s="77"/>
      <c r="D95" s="61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59"/>
    </row>
    <row r="96" spans="1:25" ht="27" hidden="1" customHeight="1">
      <c r="A96" s="43"/>
      <c r="B96" s="78"/>
      <c r="C96" s="77"/>
      <c r="D96" s="66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59"/>
    </row>
    <row r="97" spans="1:27" ht="13.8" hidden="1">
      <c r="A97" s="43"/>
      <c r="B97" s="78"/>
      <c r="C97" s="77"/>
      <c r="D97" s="66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59"/>
    </row>
    <row r="98" spans="1:27" ht="25.5" customHeight="1">
      <c r="A98" s="43"/>
      <c r="B98" s="78"/>
      <c r="C98" s="77"/>
      <c r="D98" s="61"/>
      <c r="E98" s="803" t="s">
        <v>235</v>
      </c>
      <c r="F98" s="803"/>
      <c r="G98" s="803"/>
      <c r="H98" s="803"/>
      <c r="I98" s="803"/>
      <c r="J98" s="803"/>
      <c r="K98" s="803"/>
      <c r="L98" s="803"/>
      <c r="M98" s="803"/>
      <c r="N98" s="803"/>
      <c r="O98" s="803"/>
      <c r="P98" s="803"/>
      <c r="Q98" s="803"/>
      <c r="R98" s="803"/>
      <c r="S98" s="803"/>
      <c r="T98" s="803"/>
      <c r="U98" s="803"/>
      <c r="V98" s="803"/>
      <c r="W98" s="803"/>
      <c r="X98" s="803"/>
      <c r="Y98" s="59"/>
    </row>
    <row r="99" spans="1:27" ht="15" customHeight="1">
      <c r="A99" s="43"/>
      <c r="B99" s="78"/>
      <c r="C99" s="77"/>
      <c r="D99" s="61"/>
      <c r="E99" s="60"/>
      <c r="F99" s="60"/>
      <c r="G99" s="60"/>
      <c r="H99" s="63"/>
      <c r="I99" s="63"/>
      <c r="J99" s="63"/>
      <c r="K99" s="63"/>
      <c r="L99" s="63"/>
      <c r="M99" s="63"/>
      <c r="N99" s="63"/>
      <c r="O99" s="62"/>
      <c r="P99" s="62"/>
      <c r="Q99" s="62"/>
      <c r="R99" s="62"/>
      <c r="S99" s="62"/>
      <c r="T99" s="62"/>
      <c r="U99" s="60"/>
      <c r="V99" s="60"/>
      <c r="W99" s="60"/>
      <c r="X99" s="60"/>
      <c r="Y99" s="59"/>
    </row>
    <row r="100" spans="1:27" ht="15" customHeight="1">
      <c r="A100" s="43"/>
      <c r="B100" s="78"/>
      <c r="C100" s="77"/>
      <c r="D100" s="61"/>
      <c r="E100" s="64"/>
      <c r="F100" s="801" t="s">
        <v>234</v>
      </c>
      <c r="G100" s="801"/>
      <c r="H100" s="801"/>
      <c r="I100" s="801"/>
      <c r="J100" s="801"/>
      <c r="K100" s="801"/>
      <c r="L100" s="801"/>
      <c r="M100" s="801"/>
      <c r="N100" s="801"/>
      <c r="O100" s="801"/>
      <c r="P100" s="801"/>
      <c r="Q100" s="801"/>
      <c r="R100" s="801"/>
      <c r="S100" s="801"/>
      <c r="T100" s="62"/>
      <c r="U100" s="60"/>
      <c r="V100" s="60"/>
      <c r="W100" s="60"/>
      <c r="X100" s="60"/>
      <c r="Y100" s="59"/>
      <c r="AA100" s="79" t="s">
        <v>232</v>
      </c>
    </row>
    <row r="101" spans="1:27" ht="15" customHeight="1">
      <c r="A101" s="43"/>
      <c r="B101" s="78"/>
      <c r="C101" s="77"/>
      <c r="D101" s="61"/>
      <c r="E101" s="60"/>
      <c r="F101" s="60"/>
      <c r="G101" s="60"/>
      <c r="H101" s="63"/>
      <c r="I101" s="63"/>
      <c r="J101" s="63"/>
      <c r="K101" s="63"/>
      <c r="L101" s="63"/>
      <c r="M101" s="63"/>
      <c r="N101" s="63"/>
      <c r="O101" s="62"/>
      <c r="P101" s="62"/>
      <c r="Q101" s="62"/>
      <c r="R101" s="62"/>
      <c r="S101" s="62"/>
      <c r="T101" s="62"/>
      <c r="U101" s="60"/>
      <c r="V101" s="60"/>
      <c r="W101" s="60"/>
      <c r="X101" s="60"/>
      <c r="Y101" s="59"/>
    </row>
    <row r="102" spans="1:27" ht="13.8">
      <c r="A102" s="43"/>
      <c r="B102" s="78"/>
      <c r="C102" s="77"/>
      <c r="D102" s="61"/>
      <c r="E102" s="60"/>
      <c r="F102" s="801" t="s">
        <v>233</v>
      </c>
      <c r="G102" s="801"/>
      <c r="H102" s="801"/>
      <c r="I102" s="801"/>
      <c r="J102" s="801"/>
      <c r="K102" s="801"/>
      <c r="L102" s="801"/>
      <c r="M102" s="801"/>
      <c r="N102" s="801"/>
      <c r="O102" s="801"/>
      <c r="P102" s="801"/>
      <c r="Q102" s="801"/>
      <c r="R102" s="801"/>
      <c r="S102" s="801"/>
      <c r="T102" s="801"/>
      <c r="U102" s="801"/>
      <c r="V102" s="801"/>
      <c r="W102" s="801"/>
      <c r="X102" s="801"/>
      <c r="Y102" s="59"/>
    </row>
    <row r="103" spans="1:27" ht="13.8">
      <c r="A103" s="43"/>
      <c r="B103" s="78"/>
      <c r="C103" s="77"/>
      <c r="D103" s="61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59"/>
    </row>
    <row r="104" spans="1:27" ht="13.8">
      <c r="A104" s="43"/>
      <c r="B104" s="78"/>
      <c r="C104" s="77"/>
      <c r="D104" s="61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59"/>
    </row>
    <row r="105" spans="1:27" ht="13.8">
      <c r="A105" s="43"/>
      <c r="B105" s="78"/>
      <c r="C105" s="77"/>
      <c r="D105" s="61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59"/>
    </row>
    <row r="106" spans="1:27" ht="13.8">
      <c r="A106" s="43"/>
      <c r="B106" s="78"/>
      <c r="C106" s="77"/>
      <c r="D106" s="61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59"/>
    </row>
    <row r="107" spans="1:27" ht="13.8">
      <c r="A107" s="43"/>
      <c r="B107" s="78"/>
      <c r="C107" s="77"/>
      <c r="D107" s="61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59"/>
    </row>
    <row r="108" spans="1:27" ht="13.8">
      <c r="A108" s="43"/>
      <c r="B108" s="78"/>
      <c r="C108" s="77"/>
      <c r="D108" s="61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59"/>
    </row>
    <row r="109" spans="1:27" ht="13.8">
      <c r="A109" s="43"/>
      <c r="B109" s="78"/>
      <c r="C109" s="77"/>
      <c r="D109" s="61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59"/>
    </row>
    <row r="110" spans="1:27" ht="13.8">
      <c r="A110" s="43"/>
      <c r="B110" s="78"/>
      <c r="C110" s="77"/>
      <c r="D110" s="61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59"/>
    </row>
    <row r="111" spans="1:27" ht="30" customHeight="1">
      <c r="A111" s="43"/>
      <c r="B111" s="78"/>
      <c r="C111" s="77"/>
      <c r="D111" s="61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59"/>
    </row>
    <row r="112" spans="1:27" ht="31.5" customHeight="1">
      <c r="A112" s="43"/>
      <c r="B112" s="78"/>
      <c r="C112" s="77"/>
      <c r="D112" s="61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59"/>
    </row>
    <row r="113" spans="1:25" ht="15" customHeight="1">
      <c r="A113" s="43"/>
      <c r="B113" s="76"/>
      <c r="C113" s="75"/>
      <c r="D113" s="58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6"/>
    </row>
  </sheetData>
  <sheetProtection password="FA9C" sheet="1" objects="1" scenarios="1" formatColumns="0" formatRows="0"/>
  <dataConsolidate/>
  <mergeCells count="28">
    <mergeCell ref="H82:X82"/>
    <mergeCell ref="E46:X57"/>
    <mergeCell ref="E70:T70"/>
    <mergeCell ref="E60:G60"/>
    <mergeCell ref="H59:X59"/>
    <mergeCell ref="E59:G59"/>
    <mergeCell ref="E71:T71"/>
    <mergeCell ref="H61:X61"/>
    <mergeCell ref="E35:X39"/>
    <mergeCell ref="F22:M22"/>
    <mergeCell ref="E40:X40"/>
    <mergeCell ref="F102:X102"/>
    <mergeCell ref="F100:S100"/>
    <mergeCell ref="E82:G82"/>
    <mergeCell ref="E98:X98"/>
    <mergeCell ref="E81:U81"/>
    <mergeCell ref="H84:X84"/>
    <mergeCell ref="H60:X60"/>
    <mergeCell ref="B2:G2"/>
    <mergeCell ref="B3:C3"/>
    <mergeCell ref="E7:X19"/>
    <mergeCell ref="P23:W23"/>
    <mergeCell ref="E58:U58"/>
    <mergeCell ref="B5:Y5"/>
    <mergeCell ref="E41:X45"/>
    <mergeCell ref="F21:M21"/>
    <mergeCell ref="P21:X21"/>
    <mergeCell ref="P22:X22"/>
  </mergeCells>
  <phoneticPr fontId="8" type="noConversion"/>
  <hyperlinks>
    <hyperlink ref="E81:U81" location="Инструкция!A1" tooltip="http://sp.eias.ru/index.php?a=add&amp;catid=76" display="Обратиться за помощью в службу технической поддержки"/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FAS_JKH_OPEN_INFO_PRICE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93537" r:id="rId4">
          <objectPr defaultSize="0" r:id="rId5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22</xdr:col>
                <xdr:colOff>53340</xdr:colOff>
                <xdr:row>120</xdr:row>
                <xdr:rowOff>99060</xdr:rowOff>
              </to>
            </anchor>
          </objectPr>
        </oleObject>
      </mc:Choice>
      <mc:Fallback>
        <oleObject progId="Word.Document.8" shapeId="193537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9">
    <tabColor theme="0" tint="-0.249977111117893"/>
  </sheetPr>
  <dimension ref="A1:T19"/>
  <sheetViews>
    <sheetView showGridLines="0" topLeftCell="E1" zoomScaleNormal="100" workbookViewId="0"/>
  </sheetViews>
  <sheetFormatPr defaultColWidth="10.625" defaultRowHeight="13.8"/>
  <cols>
    <col min="1" max="1" width="3.75" style="215" hidden="1" customWidth="1"/>
    <col min="2" max="4" width="3.75" style="202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202"/>
    <col min="12" max="12" width="11.125" style="202" customWidth="1"/>
    <col min="13" max="20" width="10.625" style="202"/>
    <col min="21" max="16384" width="10.625" style="36"/>
  </cols>
  <sheetData>
    <row r="1" spans="1:20" ht="3" customHeight="1">
      <c r="A1" s="215" t="s">
        <v>208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214"/>
      <c r="B4" s="214"/>
      <c r="C4" s="214"/>
      <c r="D4" s="214"/>
      <c r="F4" s="813" t="s">
        <v>454</v>
      </c>
      <c r="G4" s="813"/>
      <c r="H4" s="813"/>
      <c r="I4" s="863" t="s">
        <v>455</v>
      </c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s="190" customFormat="1" ht="11.25" customHeight="1">
      <c r="A5" s="214"/>
      <c r="B5" s="214"/>
      <c r="C5" s="214"/>
      <c r="D5" s="214"/>
      <c r="F5" s="319" t="s">
        <v>92</v>
      </c>
      <c r="G5" s="336" t="s">
        <v>457</v>
      </c>
      <c r="H5" s="318" t="s">
        <v>442</v>
      </c>
      <c r="I5" s="863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0" s="190" customFormat="1" ht="12" customHeight="1">
      <c r="A6" s="214"/>
      <c r="B6" s="214"/>
      <c r="C6" s="214"/>
      <c r="D6" s="214"/>
      <c r="F6" s="320" t="s">
        <v>93</v>
      </c>
      <c r="G6" s="322">
        <v>2</v>
      </c>
      <c r="H6" s="323">
        <v>3</v>
      </c>
      <c r="I6" s="321">
        <v>4</v>
      </c>
      <c r="J6" s="214">
        <v>4</v>
      </c>
      <c r="K6" s="214"/>
      <c r="L6" s="214"/>
      <c r="M6" s="214"/>
      <c r="N6" s="214"/>
      <c r="O6" s="214"/>
      <c r="P6" s="214"/>
      <c r="Q6" s="214"/>
      <c r="R6" s="214"/>
      <c r="S6" s="214"/>
      <c r="T6" s="214"/>
    </row>
    <row r="7" spans="1:20" s="190" customFormat="1" ht="18.600000000000001">
      <c r="A7" s="214"/>
      <c r="B7" s="214"/>
      <c r="C7" s="214"/>
      <c r="D7" s="214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333"/>
      <c r="K7" s="214"/>
      <c r="L7" s="214"/>
      <c r="M7" s="214"/>
      <c r="N7" s="214"/>
      <c r="O7" s="214"/>
      <c r="P7" s="214"/>
      <c r="Q7" s="214"/>
      <c r="R7" s="214"/>
      <c r="S7" s="214"/>
      <c r="T7" s="214"/>
    </row>
    <row r="8" spans="1:20" s="190" customFormat="1" ht="45.6">
      <c r="A8" s="864">
        <v>1</v>
      </c>
      <c r="B8" s="214"/>
      <c r="C8" s="214"/>
      <c r="D8" s="214"/>
      <c r="F8" s="334" t="str">
        <f>"2." &amp;mergeValue(A8)</f>
        <v>2.1</v>
      </c>
      <c r="G8" s="416" t="s">
        <v>494</v>
      </c>
      <c r="H8" s="317"/>
      <c r="I8" s="196" t="s">
        <v>591</v>
      </c>
      <c r="J8" s="333"/>
      <c r="K8" s="214"/>
      <c r="L8" s="214"/>
      <c r="M8" s="214"/>
      <c r="N8" s="214"/>
      <c r="O8" s="214"/>
      <c r="P8" s="214"/>
      <c r="Q8" s="214"/>
      <c r="R8" s="214"/>
      <c r="S8" s="214"/>
      <c r="T8" s="214"/>
    </row>
    <row r="9" spans="1:20" s="190" customFormat="1" ht="22.8">
      <c r="A9" s="864"/>
      <c r="B9" s="214"/>
      <c r="C9" s="214"/>
      <c r="D9" s="214"/>
      <c r="F9" s="334" t="str">
        <f>"3." &amp;mergeValue(A9)</f>
        <v>3.1</v>
      </c>
      <c r="G9" s="416" t="s">
        <v>495</v>
      </c>
      <c r="H9" s="317"/>
      <c r="I9" s="196" t="s">
        <v>589</v>
      </c>
      <c r="J9" s="333"/>
      <c r="K9" s="214"/>
      <c r="L9" s="214"/>
      <c r="M9" s="214"/>
      <c r="N9" s="214"/>
      <c r="O9" s="214"/>
      <c r="P9" s="214"/>
      <c r="Q9" s="214"/>
      <c r="R9" s="214"/>
      <c r="S9" s="214"/>
      <c r="T9" s="214"/>
    </row>
    <row r="10" spans="1:20" s="190" customFormat="1" ht="22.8">
      <c r="A10" s="864"/>
      <c r="B10" s="214"/>
      <c r="C10" s="214"/>
      <c r="D10" s="214"/>
      <c r="F10" s="334" t="str">
        <f>"4."&amp;mergeValue(A10)</f>
        <v>4.1</v>
      </c>
      <c r="G10" s="416" t="s">
        <v>496</v>
      </c>
      <c r="H10" s="318" t="s">
        <v>458</v>
      </c>
      <c r="I10" s="196"/>
      <c r="J10" s="333"/>
      <c r="K10" s="214"/>
      <c r="L10" s="214"/>
      <c r="M10" s="214"/>
      <c r="N10" s="214"/>
      <c r="O10" s="214"/>
      <c r="P10" s="214"/>
      <c r="Q10" s="214"/>
      <c r="R10" s="214"/>
      <c r="S10" s="214"/>
      <c r="T10" s="214"/>
    </row>
    <row r="11" spans="1:20" s="190" customFormat="1" ht="18.600000000000001">
      <c r="A11" s="864"/>
      <c r="B11" s="864">
        <v>1</v>
      </c>
      <c r="C11" s="343"/>
      <c r="D11" s="343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333"/>
      <c r="K11" s="214"/>
      <c r="L11" s="214"/>
      <c r="M11" s="214"/>
      <c r="N11" s="214"/>
      <c r="O11" s="214"/>
      <c r="P11" s="214"/>
      <c r="Q11" s="214"/>
      <c r="R11" s="214"/>
      <c r="S11" s="214"/>
      <c r="T11" s="214"/>
    </row>
    <row r="12" spans="1:20" s="190" customFormat="1" ht="22.8">
      <c r="A12" s="864"/>
      <c r="B12" s="864"/>
      <c r="C12" s="864">
        <v>1</v>
      </c>
      <c r="D12" s="343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333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s="190" customFormat="1" ht="39" customHeight="1">
      <c r="A13" s="864"/>
      <c r="B13" s="864"/>
      <c r="C13" s="864"/>
      <c r="D13" s="343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333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0" s="190" customFormat="1" ht="18.600000000000001">
      <c r="A14" s="864"/>
      <c r="B14" s="864"/>
      <c r="C14" s="864"/>
      <c r="D14" s="343"/>
      <c r="F14" s="337"/>
      <c r="G14" s="150" t="s">
        <v>4</v>
      </c>
      <c r="H14" s="342"/>
      <c r="I14" s="865"/>
      <c r="J14" s="333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0" s="190" customFormat="1" ht="18.600000000000001">
      <c r="A15" s="864"/>
      <c r="B15" s="864"/>
      <c r="C15" s="343"/>
      <c r="D15" s="343"/>
      <c r="F15" s="420"/>
      <c r="G15" s="195" t="s">
        <v>403</v>
      </c>
      <c r="H15" s="421"/>
      <c r="I15" s="422"/>
      <c r="J15" s="333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s="190" customFormat="1" ht="18.600000000000001">
      <c r="A16" s="864"/>
      <c r="B16" s="214"/>
      <c r="C16" s="214"/>
      <c r="D16" s="214"/>
      <c r="F16" s="337"/>
      <c r="G16" s="155" t="s">
        <v>506</v>
      </c>
      <c r="H16" s="338"/>
      <c r="I16" s="339"/>
      <c r="J16" s="333"/>
      <c r="K16" s="214"/>
      <c r="L16" s="214"/>
      <c r="M16" s="214"/>
      <c r="N16" s="214"/>
      <c r="O16" s="214"/>
      <c r="P16" s="214"/>
      <c r="Q16" s="214"/>
      <c r="R16" s="214"/>
      <c r="S16" s="214"/>
      <c r="T16" s="214"/>
    </row>
    <row r="17" spans="1:20" s="190" customFormat="1" ht="18.600000000000001">
      <c r="A17" s="214"/>
      <c r="B17" s="214"/>
      <c r="C17" s="214"/>
      <c r="D17" s="214"/>
      <c r="F17" s="337"/>
      <c r="G17" s="165" t="s">
        <v>505</v>
      </c>
      <c r="H17" s="338"/>
      <c r="I17" s="339"/>
      <c r="J17" s="333"/>
      <c r="K17" s="214"/>
      <c r="L17" s="214"/>
      <c r="M17" s="214"/>
      <c r="N17" s="214"/>
      <c r="O17" s="214"/>
      <c r="P17" s="214"/>
      <c r="Q17" s="214"/>
      <c r="R17" s="214"/>
      <c r="S17" s="214"/>
      <c r="T17" s="214"/>
    </row>
    <row r="18" spans="1:20" s="326" customFormat="1" ht="3" customHeight="1">
      <c r="A18" s="327"/>
      <c r="B18" s="327"/>
      <c r="C18" s="327"/>
      <c r="D18" s="327"/>
      <c r="F18" s="344"/>
      <c r="G18" s="345"/>
      <c r="H18" s="346"/>
      <c r="I18" s="34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26" customFormat="1" ht="15" customHeight="1">
      <c r="A19" s="327"/>
      <c r="B19" s="327"/>
      <c r="C19" s="327"/>
      <c r="D19" s="327"/>
      <c r="F19" s="325"/>
      <c r="G19" s="859" t="s">
        <v>594</v>
      </c>
      <c r="H19" s="859"/>
      <c r="I19" s="226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9">
    <tabColor rgb="FFEAEBEE"/>
    <pageSetUpPr fitToPage="1"/>
  </sheetPr>
  <dimension ref="A1:AC32"/>
  <sheetViews>
    <sheetView showGridLines="0" topLeftCell="I4" zoomScaleNormal="100" workbookViewId="0"/>
  </sheetViews>
  <sheetFormatPr defaultColWidth="3.75" defaultRowHeight="13.8"/>
  <cols>
    <col min="1" max="6" width="10.625" style="489" hidden="1" customWidth="1"/>
    <col min="7" max="8" width="9.125" style="495" hidden="1" customWidth="1"/>
    <col min="9" max="9" width="3.75" style="96" customWidth="1"/>
    <col min="10" max="11" width="3.75" style="87" customWidth="1"/>
    <col min="12" max="12" width="12.75" style="36" customWidth="1"/>
    <col min="13" max="13" width="47.375" style="36" customWidth="1"/>
    <col min="14" max="14" width="2.75" style="36" hidden="1" customWidth="1"/>
    <col min="15" max="18" width="23.75" style="36" customWidth="1"/>
    <col min="19" max="19" width="11.75" style="36" customWidth="1"/>
    <col min="20" max="20" width="3.75" style="36" customWidth="1"/>
    <col min="21" max="21" width="11.75" style="36" customWidth="1"/>
    <col min="22" max="22" width="8.625" style="36" hidden="1" customWidth="1"/>
    <col min="23" max="23" width="4.75" style="36" customWidth="1"/>
    <col min="24" max="24" width="115.75" style="36" customWidth="1"/>
    <col min="25" max="25" width="10.625" style="722" customWidth="1"/>
    <col min="26" max="29" width="10.625" style="489" customWidth="1"/>
    <col min="30" max="246" width="10.625" style="36" customWidth="1"/>
    <col min="247" max="254" width="0" style="36" hidden="1" customWidth="1"/>
    <col min="255" max="16384" width="3.75" style="36"/>
  </cols>
  <sheetData>
    <row r="1" spans="1:29" hidden="1"/>
    <row r="2" spans="1:29" hidden="1"/>
    <row r="3" spans="1:29" hidden="1"/>
    <row r="4" spans="1:29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100"/>
      <c r="V4" s="37"/>
    </row>
    <row r="5" spans="1:29" ht="22.5" customHeight="1">
      <c r="J5" s="86"/>
      <c r="K5" s="86"/>
      <c r="L5" s="892" t="s">
        <v>687</v>
      </c>
      <c r="M5" s="892"/>
      <c r="N5" s="892"/>
      <c r="O5" s="892"/>
      <c r="P5" s="892"/>
      <c r="Q5" s="892"/>
      <c r="R5" s="892"/>
      <c r="S5" s="892"/>
      <c r="T5" s="892"/>
      <c r="U5" s="486"/>
      <c r="V5" s="486"/>
    </row>
    <row r="6" spans="1:29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37"/>
    </row>
    <row r="7" spans="1:29" s="190" customFormat="1" ht="22.8">
      <c r="A7" s="494"/>
      <c r="B7" s="494"/>
      <c r="C7" s="494"/>
      <c r="D7" s="494"/>
      <c r="E7" s="494"/>
      <c r="F7" s="494"/>
      <c r="G7" s="494"/>
      <c r="H7" s="494"/>
      <c r="L7" s="488"/>
      <c r="M7" s="558" t="s">
        <v>502</v>
      </c>
      <c r="N7" s="583"/>
      <c r="O7" s="910" t="str">
        <f>IF(NameOrPr_ch="",IF(NameOrPr="","",NameOrPr),NameOrPr_ch)</f>
        <v>Комитет по тарифам и ценам Курской области</v>
      </c>
      <c r="P7" s="911"/>
      <c r="Q7" s="911"/>
      <c r="R7" s="911"/>
      <c r="S7" s="911"/>
      <c r="T7" s="912"/>
      <c r="U7" s="584"/>
      <c r="Y7" s="727"/>
      <c r="Z7" s="494"/>
      <c r="AA7" s="494"/>
      <c r="AB7" s="494"/>
      <c r="AC7" s="494"/>
    </row>
    <row r="8" spans="1:29" s="190" customFormat="1" ht="18.600000000000001">
      <c r="A8" s="543"/>
      <c r="B8" s="543"/>
      <c r="C8" s="543"/>
      <c r="D8" s="543"/>
      <c r="E8" s="543"/>
      <c r="F8" s="543"/>
      <c r="G8" s="543"/>
      <c r="H8" s="543"/>
      <c r="L8" s="488"/>
      <c r="M8" s="558" t="s">
        <v>597</v>
      </c>
      <c r="N8" s="583"/>
      <c r="O8" s="910" t="str">
        <f>IF(datePr_ch="",IF(datePr="","",datePr),datePr_ch)</f>
        <v>02.11.2021</v>
      </c>
      <c r="P8" s="911"/>
      <c r="Q8" s="911"/>
      <c r="R8" s="911"/>
      <c r="S8" s="911"/>
      <c r="T8" s="912"/>
      <c r="U8" s="584"/>
      <c r="Y8" s="727"/>
      <c r="Z8" s="543"/>
      <c r="AA8" s="543"/>
      <c r="AB8" s="543"/>
      <c r="AC8" s="543"/>
    </row>
    <row r="9" spans="1:29" s="190" customFormat="1" ht="18.600000000000001">
      <c r="A9" s="494"/>
      <c r="B9" s="494"/>
      <c r="C9" s="494"/>
      <c r="D9" s="494"/>
      <c r="E9" s="494"/>
      <c r="F9" s="494"/>
      <c r="G9" s="494"/>
      <c r="H9" s="494"/>
      <c r="L9" s="152"/>
      <c r="M9" s="558" t="s">
        <v>596</v>
      </c>
      <c r="N9" s="583"/>
      <c r="O9" s="910" t="str">
        <f>IF(numberPr_ch="",IF(numberPr="","",numberPr),numberPr_ch)</f>
        <v>Постановление №46</v>
      </c>
      <c r="P9" s="911"/>
      <c r="Q9" s="911"/>
      <c r="R9" s="911"/>
      <c r="S9" s="911"/>
      <c r="T9" s="912"/>
      <c r="U9" s="584"/>
      <c r="Y9" s="727"/>
      <c r="Z9" s="494"/>
      <c r="AA9" s="494"/>
      <c r="AB9" s="494"/>
      <c r="AC9" s="494"/>
    </row>
    <row r="10" spans="1:29" s="190" customFormat="1" ht="18.600000000000001">
      <c r="A10" s="494"/>
      <c r="B10" s="494"/>
      <c r="C10" s="494"/>
      <c r="D10" s="494"/>
      <c r="E10" s="494"/>
      <c r="F10" s="494"/>
      <c r="G10" s="494"/>
      <c r="H10" s="494"/>
      <c r="L10" s="152"/>
      <c r="M10" s="558" t="s">
        <v>501</v>
      </c>
      <c r="N10" s="583"/>
      <c r="O10" s="910" t="str">
        <f>IF(IstPub_ch="",IF(IstPub="","",IstPub),IstPub_ch)</f>
        <v>Газета "Курская правда" №134(26808) от 09.11.2021</v>
      </c>
      <c r="P10" s="911"/>
      <c r="Q10" s="911"/>
      <c r="R10" s="911"/>
      <c r="S10" s="911"/>
      <c r="T10" s="912"/>
      <c r="U10" s="584"/>
      <c r="Y10" s="727"/>
      <c r="Z10" s="494"/>
      <c r="AA10" s="494"/>
      <c r="AB10" s="494"/>
      <c r="AC10" s="494"/>
    </row>
    <row r="11" spans="1:29" s="326" customFormat="1" ht="18.600000000000001" hidden="1">
      <c r="A11" s="556"/>
      <c r="B11" s="556"/>
      <c r="C11" s="556"/>
      <c r="D11" s="556"/>
      <c r="E11" s="556"/>
      <c r="F11" s="556"/>
      <c r="G11" s="556"/>
      <c r="H11" s="556"/>
      <c r="L11" s="152"/>
      <c r="M11" s="611"/>
      <c r="O11" s="610"/>
      <c r="P11" s="610"/>
      <c r="Q11" s="614" t="s">
        <v>722</v>
      </c>
      <c r="R11" s="614" t="s">
        <v>723</v>
      </c>
      <c r="S11" s="610"/>
      <c r="T11" s="610"/>
      <c r="U11" s="584"/>
      <c r="Y11" s="615"/>
      <c r="Z11" s="556"/>
      <c r="AA11" s="556"/>
      <c r="AB11" s="556"/>
      <c r="AC11" s="556"/>
    </row>
    <row r="12" spans="1:29" s="190" customFormat="1" ht="11.4" hidden="1">
      <c r="A12" s="494"/>
      <c r="B12" s="494"/>
      <c r="C12" s="494"/>
      <c r="D12" s="494"/>
      <c r="E12" s="494"/>
      <c r="F12" s="494"/>
      <c r="G12" s="494"/>
      <c r="H12" s="494"/>
      <c r="L12" s="893"/>
      <c r="M12" s="893"/>
      <c r="N12" s="478"/>
      <c r="O12" s="487"/>
      <c r="P12" s="487"/>
      <c r="Q12" s="487"/>
      <c r="R12" s="487"/>
      <c r="S12" s="487"/>
      <c r="T12" s="487"/>
      <c r="U12" s="476"/>
      <c r="V12" s="492" t="s">
        <v>373</v>
      </c>
      <c r="Y12" s="727"/>
      <c r="Z12" s="494"/>
      <c r="AA12" s="494"/>
      <c r="AB12" s="494"/>
      <c r="AC12" s="494"/>
    </row>
    <row r="13" spans="1:29" ht="15" customHeight="1">
      <c r="J13" s="86"/>
      <c r="K13" s="86"/>
      <c r="L13" s="37"/>
      <c r="M13" s="37"/>
      <c r="N13" s="37"/>
      <c r="O13" s="548"/>
      <c r="P13" s="548"/>
      <c r="Q13" s="909"/>
      <c r="R13" s="909"/>
      <c r="S13" s="909"/>
      <c r="T13" s="909"/>
      <c r="U13" s="909"/>
      <c r="V13" s="909"/>
    </row>
    <row r="14" spans="1:29">
      <c r="J14" s="86"/>
      <c r="K14" s="86"/>
      <c r="L14" s="813" t="s">
        <v>454</v>
      </c>
      <c r="M14" s="813"/>
      <c r="N14" s="813"/>
      <c r="O14" s="813"/>
      <c r="P14" s="813"/>
      <c r="Q14" s="813"/>
      <c r="R14" s="813"/>
      <c r="S14" s="813"/>
      <c r="T14" s="813"/>
      <c r="U14" s="813"/>
      <c r="V14" s="813"/>
      <c r="W14" s="813"/>
      <c r="X14" s="813" t="s">
        <v>455</v>
      </c>
    </row>
    <row r="15" spans="1:29" ht="14.25" customHeight="1">
      <c r="J15" s="86"/>
      <c r="K15" s="86"/>
      <c r="L15" s="876" t="s">
        <v>92</v>
      </c>
      <c r="M15" s="876" t="s">
        <v>627</v>
      </c>
      <c r="N15" s="103"/>
      <c r="O15" s="876" t="s">
        <v>628</v>
      </c>
      <c r="P15" s="930" t="s">
        <v>629</v>
      </c>
      <c r="Q15" s="930" t="s">
        <v>642</v>
      </c>
      <c r="R15" s="930"/>
      <c r="S15" s="930"/>
      <c r="T15" s="930"/>
      <c r="U15" s="930"/>
      <c r="V15" s="876" t="s">
        <v>341</v>
      </c>
      <c r="W15" s="908" t="s">
        <v>275</v>
      </c>
      <c r="X15" s="813"/>
    </row>
    <row r="16" spans="1:29" ht="25.5" customHeight="1">
      <c r="A16" s="538"/>
      <c r="B16" s="538"/>
      <c r="C16" s="538"/>
      <c r="D16" s="538"/>
      <c r="E16" s="538"/>
      <c r="F16" s="538"/>
      <c r="G16" s="544"/>
      <c r="H16" s="544"/>
      <c r="J16" s="86"/>
      <c r="K16" s="86"/>
      <c r="L16" s="876"/>
      <c r="M16" s="876"/>
      <c r="N16" s="103"/>
      <c r="O16" s="876"/>
      <c r="P16" s="930"/>
      <c r="Q16" s="930" t="s">
        <v>680</v>
      </c>
      <c r="R16" s="930"/>
      <c r="S16" s="919" t="s">
        <v>655</v>
      </c>
      <c r="T16" s="919"/>
      <c r="U16" s="919"/>
      <c r="V16" s="876"/>
      <c r="W16" s="908"/>
      <c r="X16" s="813"/>
      <c r="Z16" s="538"/>
      <c r="AA16" s="538"/>
      <c r="AB16" s="538"/>
      <c r="AC16" s="538"/>
    </row>
    <row r="17" spans="1:29" ht="14.25" customHeight="1">
      <c r="J17" s="86"/>
      <c r="K17" s="86"/>
      <c r="L17" s="876"/>
      <c r="M17" s="876"/>
      <c r="N17" s="103"/>
      <c r="O17" s="876"/>
      <c r="P17" s="930"/>
      <c r="Q17" s="103" t="s">
        <v>678</v>
      </c>
      <c r="R17" s="103" t="s">
        <v>679</v>
      </c>
      <c r="S17" s="105" t="s">
        <v>274</v>
      </c>
      <c r="T17" s="921" t="s">
        <v>273</v>
      </c>
      <c r="U17" s="921"/>
      <c r="V17" s="876"/>
      <c r="W17" s="908"/>
      <c r="X17" s="813"/>
    </row>
    <row r="18" spans="1:29">
      <c r="J18" s="86"/>
      <c r="K18" s="479">
        <v>1</v>
      </c>
      <c r="L18" s="42" t="s">
        <v>93</v>
      </c>
      <c r="M18" s="42" t="s">
        <v>49</v>
      </c>
      <c r="N18" s="485" t="s">
        <v>49</v>
      </c>
      <c r="O18" s="477">
        <f t="shared" ref="O18:T18" ca="1" si="0">OFFSET(O18,0,-1)+1</f>
        <v>3</v>
      </c>
      <c r="P18" s="477">
        <f t="shared" ca="1" si="0"/>
        <v>4</v>
      </c>
      <c r="Q18" s="477">
        <f t="shared" ca="1" si="0"/>
        <v>5</v>
      </c>
      <c r="R18" s="477">
        <f t="shared" ca="1" si="0"/>
        <v>6</v>
      </c>
      <c r="S18" s="477">
        <f t="shared" ca="1" si="0"/>
        <v>7</v>
      </c>
      <c r="T18" s="931">
        <f t="shared" ca="1" si="0"/>
        <v>8</v>
      </c>
      <c r="U18" s="931"/>
      <c r="V18" s="477">
        <f ca="1">OFFSET(V18,0,-2)+1</f>
        <v>9</v>
      </c>
      <c r="X18" s="477">
        <f ca="1">OFFSET(X18,0,-2)+1</f>
        <v>10</v>
      </c>
    </row>
    <row r="19" spans="1:29" ht="22.8">
      <c r="A19" s="895">
        <v>1</v>
      </c>
      <c r="B19" s="712"/>
      <c r="C19" s="712"/>
      <c r="D19" s="712"/>
      <c r="E19" s="712"/>
      <c r="F19" s="712"/>
      <c r="G19" s="713"/>
      <c r="H19" s="713"/>
      <c r="I19" s="226"/>
      <c r="J19" s="86"/>
      <c r="K19" s="86"/>
      <c r="L19" s="545">
        <f>mergeValue(A19)</f>
        <v>1</v>
      </c>
      <c r="M19" s="563" t="s">
        <v>20</v>
      </c>
      <c r="N19" s="535"/>
      <c r="O19" s="907"/>
      <c r="P19" s="907"/>
      <c r="Q19" s="907"/>
      <c r="R19" s="907"/>
      <c r="S19" s="907"/>
      <c r="T19" s="907"/>
      <c r="U19" s="907"/>
      <c r="V19" s="907"/>
      <c r="W19" s="907"/>
      <c r="X19" s="196" t="s">
        <v>476</v>
      </c>
    </row>
    <row r="20" spans="1:29" ht="34.200000000000003">
      <c r="A20" s="895"/>
      <c r="B20" s="895">
        <v>1</v>
      </c>
      <c r="C20" s="712"/>
      <c r="D20" s="712"/>
      <c r="E20" s="712"/>
      <c r="F20" s="712"/>
      <c r="G20" s="716"/>
      <c r="H20" s="714"/>
      <c r="I20" s="718"/>
      <c r="J20" s="47"/>
      <c r="K20" s="36"/>
      <c r="L20" s="545" t="str">
        <f>mergeValue(A20) &amp;"."&amp; mergeValue(B20)</f>
        <v>1.1</v>
      </c>
      <c r="M20" s="513" t="s">
        <v>16</v>
      </c>
      <c r="N20" s="535"/>
      <c r="O20" s="907"/>
      <c r="P20" s="907"/>
      <c r="Q20" s="907"/>
      <c r="R20" s="907"/>
      <c r="S20" s="907"/>
      <c r="T20" s="907"/>
      <c r="U20" s="907"/>
      <c r="V20" s="907"/>
      <c r="W20" s="907"/>
      <c r="X20" s="196" t="s">
        <v>477</v>
      </c>
    </row>
    <row r="21" spans="1:29" ht="22.8">
      <c r="A21" s="895"/>
      <c r="B21" s="895"/>
      <c r="C21" s="895">
        <v>1</v>
      </c>
      <c r="D21" s="712"/>
      <c r="E21" s="712"/>
      <c r="F21" s="712"/>
      <c r="G21" s="716"/>
      <c r="H21" s="714"/>
      <c r="I21" s="719"/>
      <c r="J21" s="47"/>
      <c r="K21" s="36"/>
      <c r="L21" s="545" t="str">
        <f>mergeValue(A21) &amp;"."&amp; mergeValue(B21)&amp;"."&amp; mergeValue(C21)</f>
        <v>1.1.1</v>
      </c>
      <c r="M21" s="514" t="s">
        <v>7</v>
      </c>
      <c r="N21" s="535"/>
      <c r="O21" s="907"/>
      <c r="P21" s="907"/>
      <c r="Q21" s="907"/>
      <c r="R21" s="907"/>
      <c r="S21" s="907"/>
      <c r="T21" s="907"/>
      <c r="U21" s="907"/>
      <c r="V21" s="907"/>
      <c r="W21" s="907"/>
      <c r="X21" s="196" t="s">
        <v>634</v>
      </c>
    </row>
    <row r="22" spans="1:29">
      <c r="A22" s="895"/>
      <c r="B22" s="895"/>
      <c r="C22" s="895"/>
      <c r="D22" s="895">
        <v>1</v>
      </c>
      <c r="E22" s="712"/>
      <c r="F22" s="712"/>
      <c r="G22" s="716"/>
      <c r="H22" s="714"/>
      <c r="I22" s="719"/>
      <c r="J22" s="717"/>
      <c r="K22" s="36"/>
      <c r="L22" s="545" t="str">
        <f>mergeValue(A22) &amp;"."&amp; mergeValue(B22)&amp;"."&amp; mergeValue(C22)&amp;"."&amp; mergeValue(D22)</f>
        <v>1.1.1.1</v>
      </c>
      <c r="M22" s="515" t="s">
        <v>22</v>
      </c>
      <c r="N22" s="535"/>
      <c r="O22" s="907"/>
      <c r="P22" s="907"/>
      <c r="Q22" s="907"/>
      <c r="R22" s="907"/>
      <c r="S22" s="907"/>
      <c r="T22" s="907"/>
      <c r="U22" s="907"/>
      <c r="V22" s="907"/>
      <c r="W22" s="907"/>
      <c r="X22" s="623" t="s">
        <v>688</v>
      </c>
    </row>
    <row r="23" spans="1:29" ht="42.9" customHeight="1">
      <c r="A23" s="895"/>
      <c r="B23" s="895"/>
      <c r="C23" s="895"/>
      <c r="D23" s="895"/>
      <c r="E23" s="712">
        <v>1</v>
      </c>
      <c r="F23" s="712"/>
      <c r="G23" s="716"/>
      <c r="H23" s="714"/>
      <c r="I23" s="719"/>
      <c r="J23" s="717"/>
      <c r="K23" s="232"/>
      <c r="L23" s="545" t="str">
        <f>mergeValue(A23) &amp;"."&amp; mergeValue(B23)&amp;"."&amp; mergeValue(C23)&amp;"."&amp; mergeValue(D23)&amp;"."&amp; mergeValue(E23)</f>
        <v>1.1.1.1.1</v>
      </c>
      <c r="M23" s="753"/>
      <c r="N23" s="121"/>
      <c r="O23" s="755"/>
      <c r="P23" s="756"/>
      <c r="Q23" s="588"/>
      <c r="R23" s="588"/>
      <c r="S23" s="769"/>
      <c r="T23" s="471" t="s">
        <v>85</v>
      </c>
      <c r="U23" s="774"/>
      <c r="V23" s="471" t="s">
        <v>85</v>
      </c>
      <c r="W23" s="650"/>
      <c r="X23" s="866" t="s">
        <v>689</v>
      </c>
      <c r="Y23" s="722" t="str">
        <f>strCheckDateTwo(N23:W23)</f>
        <v/>
      </c>
    </row>
    <row r="24" spans="1:29" hidden="1">
      <c r="A24" s="895"/>
      <c r="B24" s="895"/>
      <c r="C24" s="895"/>
      <c r="D24" s="895"/>
      <c r="E24" s="712"/>
      <c r="F24" s="712"/>
      <c r="G24" s="716"/>
      <c r="H24" s="714"/>
      <c r="I24" s="719"/>
      <c r="J24" s="717"/>
      <c r="K24" s="232"/>
      <c r="L24" s="415"/>
      <c r="M24" s="523"/>
      <c r="N24" s="564"/>
      <c r="O24" s="564"/>
      <c r="P24" s="564"/>
      <c r="Q24" s="564"/>
      <c r="R24" s="537" t="str">
        <f>S23 &amp; "-" &amp; U23</f>
        <v>-</v>
      </c>
      <c r="S24" s="501"/>
      <c r="T24" s="539"/>
      <c r="U24" s="501"/>
      <c r="V24" s="564"/>
      <c r="W24" s="649"/>
      <c r="X24" s="867"/>
    </row>
    <row r="25" spans="1:29" ht="15" customHeight="1">
      <c r="A25" s="895"/>
      <c r="B25" s="895"/>
      <c r="C25" s="895"/>
      <c r="D25" s="895"/>
      <c r="E25" s="712"/>
      <c r="F25" s="712"/>
      <c r="G25" s="716"/>
      <c r="H25" s="714"/>
      <c r="I25" s="719"/>
      <c r="J25" s="717"/>
      <c r="K25" s="232"/>
      <c r="L25" s="511"/>
      <c r="M25" s="516" t="s">
        <v>5</v>
      </c>
      <c r="N25" s="149"/>
      <c r="O25" s="512"/>
      <c r="P25" s="512"/>
      <c r="Q25" s="512"/>
      <c r="R25" s="512"/>
      <c r="S25" s="530"/>
      <c r="T25" s="162"/>
      <c r="U25" s="525"/>
      <c r="V25" s="149"/>
      <c r="W25" s="149"/>
      <c r="X25" s="868"/>
    </row>
    <row r="26" spans="1:29" customFormat="1" ht="15" customHeight="1">
      <c r="A26" s="895"/>
      <c r="B26" s="895"/>
      <c r="C26" s="895"/>
      <c r="D26" s="715"/>
      <c r="E26" s="715"/>
      <c r="F26" s="715"/>
      <c r="G26" s="716"/>
      <c r="H26" s="715"/>
      <c r="I26" s="719"/>
      <c r="J26" s="85"/>
      <c r="K26" s="157"/>
      <c r="L26" s="511"/>
      <c r="M26" s="150" t="s">
        <v>17</v>
      </c>
      <c r="N26" s="149"/>
      <c r="O26" s="512"/>
      <c r="P26" s="512"/>
      <c r="Q26" s="512"/>
      <c r="R26" s="512"/>
      <c r="S26" s="530"/>
      <c r="T26" s="162"/>
      <c r="U26" s="525"/>
      <c r="V26" s="149"/>
      <c r="W26" s="162"/>
      <c r="X26" s="721"/>
      <c r="Y26" s="757"/>
      <c r="Z26" s="490"/>
      <c r="AA26" s="490"/>
      <c r="AB26" s="490"/>
      <c r="AC26" s="490"/>
    </row>
    <row r="27" spans="1:29" customFormat="1" ht="15" customHeight="1">
      <c r="A27" s="895"/>
      <c r="B27" s="895"/>
      <c r="C27" s="715"/>
      <c r="D27" s="715"/>
      <c r="E27" s="715"/>
      <c r="F27" s="715"/>
      <c r="G27" s="716"/>
      <c r="H27" s="715"/>
      <c r="I27" s="654"/>
      <c r="J27" s="85"/>
      <c r="K27" s="157"/>
      <c r="L27" s="511"/>
      <c r="M27" s="149" t="s">
        <v>18</v>
      </c>
      <c r="N27" s="149"/>
      <c r="O27" s="512"/>
      <c r="P27" s="512"/>
      <c r="Q27" s="512"/>
      <c r="R27" s="512"/>
      <c r="S27" s="530"/>
      <c r="T27" s="162"/>
      <c r="U27" s="525"/>
      <c r="V27" s="149"/>
      <c r="W27" s="162"/>
      <c r="X27" s="522"/>
      <c r="Y27" s="757"/>
      <c r="Z27" s="490"/>
      <c r="AA27" s="490"/>
      <c r="AB27" s="490"/>
      <c r="AC27" s="490"/>
    </row>
    <row r="28" spans="1:29" customFormat="1" ht="15" customHeight="1">
      <c r="A28" s="895"/>
      <c r="B28" s="715"/>
      <c r="C28" s="715"/>
      <c r="D28" s="715"/>
      <c r="E28" s="715"/>
      <c r="F28" s="715"/>
      <c r="G28" s="716"/>
      <c r="H28" s="715"/>
      <c r="I28" s="654"/>
      <c r="J28" s="85"/>
      <c r="K28" s="157"/>
      <c r="L28" s="511"/>
      <c r="M28" s="155" t="s">
        <v>19</v>
      </c>
      <c r="N28" s="149"/>
      <c r="O28" s="512"/>
      <c r="P28" s="512"/>
      <c r="Q28" s="512"/>
      <c r="R28" s="512"/>
      <c r="S28" s="530"/>
      <c r="T28" s="162"/>
      <c r="U28" s="525"/>
      <c r="V28" s="149"/>
      <c r="W28" s="162"/>
      <c r="X28" s="522"/>
      <c r="Y28" s="757"/>
      <c r="Z28" s="490"/>
      <c r="AA28" s="490"/>
      <c r="AB28" s="490"/>
      <c r="AC28" s="490"/>
    </row>
    <row r="29" spans="1:29" customFormat="1" ht="15" customHeight="1">
      <c r="G29" s="156"/>
      <c r="H29" s="157"/>
      <c r="I29" s="711"/>
      <c r="J29" s="85"/>
      <c r="L29" s="511"/>
      <c r="M29" s="165" t="s">
        <v>309</v>
      </c>
      <c r="N29" s="149"/>
      <c r="O29" s="512"/>
      <c r="P29" s="512"/>
      <c r="Q29" s="512"/>
      <c r="R29" s="512"/>
      <c r="S29" s="530"/>
      <c r="T29" s="162"/>
      <c r="U29" s="525"/>
      <c r="V29" s="149"/>
      <c r="W29" s="162"/>
      <c r="X29" s="522"/>
      <c r="Y29" s="757"/>
      <c r="Z29" s="490"/>
      <c r="AA29" s="490"/>
      <c r="AB29" s="490"/>
      <c r="AC29" s="490"/>
    </row>
    <row r="30" spans="1:29" ht="3" customHeight="1"/>
    <row r="31" spans="1:29" ht="96" customHeight="1">
      <c r="L31" s="1">
        <v>1</v>
      </c>
      <c r="M31" s="859" t="s">
        <v>690</v>
      </c>
      <c r="N31" s="859"/>
      <c r="O31" s="859"/>
      <c r="P31" s="859"/>
      <c r="Q31" s="859"/>
      <c r="R31" s="859"/>
      <c r="S31" s="859"/>
      <c r="T31" s="859"/>
      <c r="U31" s="859"/>
      <c r="V31" s="859"/>
      <c r="W31" s="859"/>
      <c r="X31" s="859"/>
      <c r="Y31" s="775"/>
      <c r="Z31" s="505"/>
      <c r="AA31" s="505"/>
      <c r="AB31" s="505"/>
      <c r="AC31" s="505"/>
    </row>
    <row r="32" spans="1:29"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728"/>
      <c r="Z32" s="495"/>
      <c r="AA32" s="495"/>
      <c r="AB32" s="495"/>
      <c r="AC32" s="495"/>
    </row>
  </sheetData>
  <sheetProtection password="FA9C" sheet="1" objects="1" scenarios="1" formatColumns="0" formatRows="0"/>
  <dataConsolidate/>
  <mergeCells count="30">
    <mergeCell ref="Q13:V13"/>
    <mergeCell ref="O9:T9"/>
    <mergeCell ref="O10:T10"/>
    <mergeCell ref="A19:A28"/>
    <mergeCell ref="O19:W19"/>
    <mergeCell ref="B20:B27"/>
    <mergeCell ref="O20:W20"/>
    <mergeCell ref="C21:C26"/>
    <mergeCell ref="D22:D25"/>
    <mergeCell ref="O22:W22"/>
    <mergeCell ref="X23:X25"/>
    <mergeCell ref="L5:T5"/>
    <mergeCell ref="T18:U18"/>
    <mergeCell ref="V15:V17"/>
    <mergeCell ref="W15:W17"/>
    <mergeCell ref="L15:L17"/>
    <mergeCell ref="M15:M17"/>
    <mergeCell ref="O15:O17"/>
    <mergeCell ref="T17:U17"/>
    <mergeCell ref="L12:M12"/>
    <mergeCell ref="M31:X31"/>
    <mergeCell ref="P15:P17"/>
    <mergeCell ref="L14:W14"/>
    <mergeCell ref="O7:T7"/>
    <mergeCell ref="O8:T8"/>
    <mergeCell ref="Q15:U15"/>
    <mergeCell ref="S16:U16"/>
    <mergeCell ref="Q16:R16"/>
    <mergeCell ref="O21:W21"/>
    <mergeCell ref="X14:X17"/>
  </mergeCells>
  <dataValidations count="6">
    <dataValidation type="textLength" operator="lessThanOrEqual" allowBlank="1" showInputMessage="1" showErrorMessage="1" errorTitle="Ошибка" error="Допускается ввод не более 900 символов!" prompt="Укажите заявителя" sqref="M23">
      <formula1>900</formula1>
    </dataValidation>
    <dataValidation type="decimal" allowBlank="1" showErrorMessage="1" errorTitle="Ошибка" error="Допускается ввод только неотрицательных чисел!" sqref="P23">
      <formula1>0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S23"/>
    <dataValidation type="decimal" allowBlank="1" showErrorMessage="1" errorTitle="Ошибка" error="Допускается ввод только действительных чисел!" sqref="Q23:R23">
      <formula1>-9.99999999999999E+23</formula1>
      <formula2>9.99999999999999E+23</formula2>
    </dataValidation>
    <dataValidation allowBlank="1" promptTitle="checkPeriodRange" sqref="R24"/>
    <dataValidation type="textLength" operator="lessThanOrEqual" allowBlank="1" showInputMessage="1" showErrorMessage="1" errorTitle="Ошибка" error="Допускается ввод не более 900 символов!" sqref="O23">
      <formula1>900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1">
    <tabColor theme="0" tint="-0.249977111117893"/>
  </sheetPr>
  <dimension ref="A1:T15"/>
  <sheetViews>
    <sheetView showGridLines="0" topLeftCell="E1" zoomScaleNormal="100" workbookViewId="0"/>
  </sheetViews>
  <sheetFormatPr defaultColWidth="10.625" defaultRowHeight="13.8"/>
  <cols>
    <col min="1" max="1" width="3.75" style="215" hidden="1" customWidth="1"/>
    <col min="2" max="4" width="3.75" style="202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202"/>
    <col min="12" max="12" width="11.125" style="202" customWidth="1"/>
    <col min="13" max="20" width="10.625" style="202"/>
    <col min="21" max="16384" width="10.625" style="36"/>
  </cols>
  <sheetData>
    <row r="1" spans="1:20" ht="3" customHeight="1">
      <c r="A1" s="215" t="s">
        <v>210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214"/>
      <c r="B4" s="214"/>
      <c r="C4" s="214"/>
      <c r="D4" s="214"/>
      <c r="F4" s="813" t="s">
        <v>454</v>
      </c>
      <c r="G4" s="813"/>
      <c r="H4" s="813"/>
      <c r="I4" s="863" t="s">
        <v>455</v>
      </c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s="190" customFormat="1" ht="11.25" customHeight="1">
      <c r="A5" s="214"/>
      <c r="B5" s="214"/>
      <c r="C5" s="214"/>
      <c r="D5" s="214"/>
      <c r="F5" s="319" t="s">
        <v>92</v>
      </c>
      <c r="G5" s="336" t="s">
        <v>457</v>
      </c>
      <c r="H5" s="318" t="s">
        <v>442</v>
      </c>
      <c r="I5" s="863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0" s="190" customFormat="1" ht="12" customHeight="1">
      <c r="A6" s="214"/>
      <c r="B6" s="214"/>
      <c r="C6" s="214"/>
      <c r="D6" s="214"/>
      <c r="F6" s="320" t="s">
        <v>93</v>
      </c>
      <c r="G6" s="322">
        <v>2</v>
      </c>
      <c r="H6" s="323">
        <v>3</v>
      </c>
      <c r="I6" s="321">
        <v>4</v>
      </c>
      <c r="J6" s="214">
        <v>4</v>
      </c>
      <c r="K6" s="214"/>
      <c r="L6" s="214"/>
      <c r="M6" s="214"/>
      <c r="N6" s="214"/>
      <c r="O6" s="214"/>
      <c r="P6" s="214"/>
      <c r="Q6" s="214"/>
      <c r="R6" s="214"/>
      <c r="S6" s="214"/>
      <c r="T6" s="214"/>
    </row>
    <row r="7" spans="1:20" s="190" customFormat="1" ht="18.600000000000001">
      <c r="A7" s="214"/>
      <c r="B7" s="214"/>
      <c r="C7" s="214"/>
      <c r="D7" s="214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333"/>
      <c r="K7" s="214"/>
      <c r="L7" s="214"/>
      <c r="M7" s="214"/>
      <c r="N7" s="214"/>
      <c r="O7" s="214"/>
      <c r="P7" s="214"/>
      <c r="Q7" s="214"/>
      <c r="R7" s="214"/>
      <c r="S7" s="214"/>
      <c r="T7" s="214"/>
    </row>
    <row r="8" spans="1:20" s="190" customFormat="1" ht="45.6">
      <c r="A8" s="864">
        <v>1</v>
      </c>
      <c r="B8" s="214"/>
      <c r="C8" s="214"/>
      <c r="D8" s="214"/>
      <c r="F8" s="334" t="str">
        <f>"2." &amp;mergeValue(A8)</f>
        <v>2.1</v>
      </c>
      <c r="G8" s="416" t="s">
        <v>494</v>
      </c>
      <c r="H8" s="317" t="str">
        <f>IF('Перечень тарифов'!R21="","наименование отсутствует","" &amp; 'Перечень тарифов'!R21 &amp; "")</f>
        <v>наименование отсутствует</v>
      </c>
      <c r="I8" s="196" t="s">
        <v>591</v>
      </c>
      <c r="J8" s="333"/>
      <c r="K8" s="214"/>
      <c r="L8" s="214"/>
      <c r="M8" s="214"/>
      <c r="N8" s="214"/>
      <c r="O8" s="214"/>
      <c r="P8" s="214"/>
      <c r="Q8" s="214"/>
      <c r="R8" s="214"/>
      <c r="S8" s="214"/>
      <c r="T8" s="214"/>
    </row>
    <row r="9" spans="1:20" s="190" customFormat="1" ht="22.8">
      <c r="A9" s="864"/>
      <c r="B9" s="214"/>
      <c r="C9" s="214"/>
      <c r="D9" s="214"/>
      <c r="F9" s="334" t="str">
        <f>"3." &amp;mergeValue(A9)</f>
        <v>3.1</v>
      </c>
      <c r="G9" s="416" t="s">
        <v>495</v>
      </c>
      <c r="H9" s="317" t="str">
        <f>IF('Перечень тарифов'!F21="","наименование отсутствует","" &amp; 'Перечень тарифов'!F21 &amp; "")</f>
        <v>Производство тепловой энергии. Некомбинированная выработка</v>
      </c>
      <c r="I9" s="196" t="s">
        <v>589</v>
      </c>
      <c r="J9" s="333"/>
      <c r="K9" s="214"/>
      <c r="L9" s="214"/>
      <c r="M9" s="214"/>
      <c r="N9" s="214"/>
      <c r="O9" s="214"/>
      <c r="P9" s="214"/>
      <c r="Q9" s="214"/>
      <c r="R9" s="214"/>
      <c r="S9" s="214"/>
      <c r="T9" s="214"/>
    </row>
    <row r="10" spans="1:20" s="190" customFormat="1" ht="22.8">
      <c r="A10" s="864"/>
      <c r="B10" s="214"/>
      <c r="C10" s="214"/>
      <c r="D10" s="214"/>
      <c r="F10" s="334" t="str">
        <f>"4."&amp;mergeValue(A10)</f>
        <v>4.1</v>
      </c>
      <c r="G10" s="416" t="s">
        <v>496</v>
      </c>
      <c r="H10" s="318" t="s">
        <v>458</v>
      </c>
      <c r="I10" s="196"/>
      <c r="J10" s="333"/>
      <c r="K10" s="214"/>
      <c r="L10" s="214"/>
      <c r="M10" s="214"/>
      <c r="N10" s="214"/>
      <c r="O10" s="214"/>
      <c r="P10" s="214"/>
      <c r="Q10" s="214"/>
      <c r="R10" s="214"/>
      <c r="S10" s="214"/>
      <c r="T10" s="214"/>
    </row>
    <row r="11" spans="1:20" s="190" customFormat="1" ht="18.600000000000001">
      <c r="A11" s="864"/>
      <c r="B11" s="864">
        <v>1</v>
      </c>
      <c r="C11" s="440"/>
      <c r="D11" s="440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333"/>
      <c r="K11" s="214"/>
      <c r="L11" s="214"/>
      <c r="M11" s="214"/>
      <c r="N11" s="214"/>
      <c r="O11" s="214"/>
      <c r="P11" s="214"/>
      <c r="Q11" s="214"/>
      <c r="R11" s="214"/>
      <c r="S11" s="214"/>
      <c r="T11" s="214"/>
    </row>
    <row r="12" spans="1:20" s="190" customFormat="1" ht="22.8">
      <c r="A12" s="864"/>
      <c r="B12" s="864"/>
      <c r="C12" s="864">
        <v>1</v>
      </c>
      <c r="D12" s="440"/>
      <c r="F12" s="334" t="str">
        <f>"4."&amp;mergeValue(A12) &amp;"."&amp;mergeValue(B12)&amp;"."&amp;mergeValue(C12)</f>
        <v>4.1.1.1</v>
      </c>
      <c r="G12" s="340" t="s">
        <v>497</v>
      </c>
      <c r="H12" s="317" t="str">
        <f>IF(Территории!H13="","","" &amp; Территории!H13 &amp; "")</f>
        <v>город Курск</v>
      </c>
      <c r="I12" s="196" t="s">
        <v>500</v>
      </c>
      <c r="J12" s="333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s="190" customFormat="1" ht="57">
      <c r="A13" s="864"/>
      <c r="B13" s="864"/>
      <c r="C13" s="864"/>
      <c r="D13" s="440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 t="str">
        <f>IF(Территории!R14="","","" &amp; Территории!R14 &amp; "")</f>
        <v>город Курск (38701000)</v>
      </c>
      <c r="I13" s="414" t="s">
        <v>592</v>
      </c>
      <c r="J13" s="333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0" s="326" customFormat="1" ht="3" customHeight="1">
      <c r="A14" s="327"/>
      <c r="B14" s="327"/>
      <c r="C14" s="327"/>
      <c r="D14" s="327"/>
      <c r="F14" s="325"/>
      <c r="G14" s="417"/>
      <c r="H14" s="418"/>
      <c r="I14" s="226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</row>
    <row r="15" spans="1:20" s="326" customFormat="1" ht="15" customHeight="1">
      <c r="A15" s="327"/>
      <c r="B15" s="327"/>
      <c r="C15" s="327"/>
      <c r="D15" s="327"/>
      <c r="F15" s="325"/>
      <c r="G15" s="859" t="s">
        <v>594</v>
      </c>
      <c r="H15" s="859"/>
      <c r="I15" s="226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</row>
  </sheetData>
  <sheetProtection password="FA9C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rgb="FFEAEBEE"/>
    <pageSetUpPr fitToPage="1"/>
  </sheetPr>
  <dimension ref="A1:P21"/>
  <sheetViews>
    <sheetView showGridLines="0" topLeftCell="C4" zoomScaleNormal="100" workbookViewId="0"/>
  </sheetViews>
  <sheetFormatPr defaultColWidth="10.625" defaultRowHeight="13.8"/>
  <cols>
    <col min="1" max="1" width="9.125" style="96" hidden="1" customWidth="1"/>
    <col min="2" max="2" width="9.125" style="186" hidden="1" customWidth="1"/>
    <col min="3" max="3" width="3.75" style="87" customWidth="1"/>
    <col min="4" max="4" width="6.25" style="36" bestFit="1" customWidth="1"/>
    <col min="5" max="6" width="64.125" style="36" customWidth="1"/>
    <col min="7" max="7" width="115.75" style="36" customWidth="1"/>
    <col min="8" max="8" width="10.625" style="36"/>
    <col min="9" max="10" width="10.625" style="212"/>
    <col min="11" max="16384" width="10.625" style="36"/>
  </cols>
  <sheetData>
    <row r="1" spans="1:16" hidden="1">
      <c r="M1" s="411"/>
      <c r="N1" s="411"/>
      <c r="P1" s="411"/>
    </row>
    <row r="2" spans="1:16" hidden="1"/>
    <row r="3" spans="1:16" hidden="1"/>
    <row r="4" spans="1:16" ht="3" customHeight="1">
      <c r="C4" s="86"/>
      <c r="D4" s="37"/>
      <c r="E4" s="37"/>
      <c r="F4" s="38"/>
      <c r="G4" s="38"/>
    </row>
    <row r="5" spans="1:16" ht="22.2">
      <c r="C5" s="86"/>
      <c r="D5" s="892" t="s">
        <v>731</v>
      </c>
      <c r="E5" s="892"/>
      <c r="F5" s="892"/>
      <c r="G5" s="437"/>
    </row>
    <row r="6" spans="1:16" ht="3" customHeight="1">
      <c r="C6" s="86"/>
      <c r="D6" s="37"/>
      <c r="E6" s="84"/>
      <c r="F6" s="83"/>
      <c r="G6" s="286"/>
    </row>
    <row r="7" spans="1:16">
      <c r="C7" s="86"/>
      <c r="D7" s="876" t="s">
        <v>454</v>
      </c>
      <c r="E7" s="876"/>
      <c r="F7" s="876"/>
      <c r="G7" s="936" t="s">
        <v>455</v>
      </c>
    </row>
    <row r="8" spans="1:16" ht="22.8">
      <c r="C8" s="86"/>
      <c r="D8" s="103" t="s">
        <v>92</v>
      </c>
      <c r="E8" s="113" t="s">
        <v>457</v>
      </c>
      <c r="F8" s="113" t="s">
        <v>456</v>
      </c>
      <c r="G8" s="936"/>
    </row>
    <row r="9" spans="1:16" ht="12" customHeight="1">
      <c r="C9" s="86"/>
      <c r="D9" s="42" t="s">
        <v>93</v>
      </c>
      <c r="E9" s="42" t="s">
        <v>49</v>
      </c>
      <c r="F9" s="42" t="s">
        <v>50</v>
      </c>
      <c r="G9" s="42" t="s">
        <v>51</v>
      </c>
    </row>
    <row r="10" spans="1:16" ht="34.200000000000003">
      <c r="A10" s="285"/>
      <c r="C10" s="86"/>
      <c r="D10" s="187">
        <v>1</v>
      </c>
      <c r="E10" s="294" t="s">
        <v>693</v>
      </c>
      <c r="F10" s="295" t="s">
        <v>458</v>
      </c>
      <c r="G10" s="196"/>
    </row>
    <row r="11" spans="1:16">
      <c r="A11" s="285"/>
      <c r="C11" s="86"/>
      <c r="D11" s="187" t="s">
        <v>295</v>
      </c>
      <c r="E11" s="287" t="s">
        <v>694</v>
      </c>
      <c r="F11" s="295" t="s">
        <v>458</v>
      </c>
      <c r="G11" s="196"/>
    </row>
    <row r="12" spans="1:16" ht="21" customHeight="1">
      <c r="A12" s="285"/>
      <c r="C12" s="86"/>
      <c r="D12" s="187" t="s">
        <v>8</v>
      </c>
      <c r="E12" s="289"/>
      <c r="F12" s="314"/>
      <c r="G12" s="866" t="s">
        <v>598</v>
      </c>
    </row>
    <row r="13" spans="1:16" ht="15" customHeight="1">
      <c r="A13" s="285"/>
      <c r="C13" s="86"/>
      <c r="D13" s="114"/>
      <c r="E13" s="301" t="s">
        <v>328</v>
      </c>
      <c r="F13" s="298"/>
      <c r="G13" s="868"/>
    </row>
    <row r="14" spans="1:16">
      <c r="A14" s="285"/>
      <c r="C14" s="86"/>
      <c r="D14" s="187" t="s">
        <v>329</v>
      </c>
      <c r="E14" s="287" t="s">
        <v>695</v>
      </c>
      <c r="F14" s="295" t="s">
        <v>458</v>
      </c>
      <c r="G14" s="623"/>
    </row>
    <row r="15" spans="1:16" ht="42.9" customHeight="1">
      <c r="A15" s="285"/>
      <c r="C15" s="86"/>
      <c r="D15" s="187" t="s">
        <v>443</v>
      </c>
      <c r="E15" s="781"/>
      <c r="F15" s="782"/>
      <c r="G15" s="866" t="s">
        <v>696</v>
      </c>
    </row>
    <row r="16" spans="1:16" ht="15" customHeight="1">
      <c r="A16" s="285"/>
      <c r="C16" s="86"/>
      <c r="D16" s="114"/>
      <c r="E16" s="301" t="s">
        <v>328</v>
      </c>
      <c r="F16" s="624"/>
      <c r="G16" s="868"/>
      <c r="I16" s="641"/>
      <c r="J16" s="641"/>
    </row>
    <row r="17" spans="1:16">
      <c r="A17" s="285"/>
      <c r="C17" s="86"/>
      <c r="D17" s="187" t="s">
        <v>734</v>
      </c>
      <c r="E17" s="287" t="s">
        <v>736</v>
      </c>
      <c r="F17" s="295" t="s">
        <v>458</v>
      </c>
      <c r="G17" s="623"/>
      <c r="I17" s="641"/>
      <c r="J17" s="641"/>
    </row>
    <row r="18" spans="1:16" ht="18.600000000000001" hidden="1">
      <c r="A18" s="285"/>
      <c r="C18" s="86"/>
      <c r="D18" s="619" t="s">
        <v>735</v>
      </c>
      <c r="E18" s="618"/>
      <c r="F18" s="617"/>
      <c r="G18" s="631"/>
      <c r="H18" s="620"/>
      <c r="I18" s="641"/>
      <c r="J18" s="641"/>
    </row>
    <row r="19" spans="1:16" ht="15" customHeight="1">
      <c r="A19" s="285"/>
      <c r="C19" s="86"/>
      <c r="D19" s="114"/>
      <c r="E19" s="301" t="s">
        <v>328</v>
      </c>
      <c r="F19" s="624"/>
      <c r="G19" s="625"/>
    </row>
    <row r="20" spans="1:16" ht="3" customHeight="1"/>
    <row r="21" spans="1:16">
      <c r="D21" s="622" t="s">
        <v>732</v>
      </c>
      <c r="E21" s="621" t="s">
        <v>733</v>
      </c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05"/>
    </row>
  </sheetData>
  <sheetProtection password="FA9C" sheet="1" objects="1" scenarios="1" formatColumns="0" formatRows="0"/>
  <dataConsolidate/>
  <mergeCells count="5">
    <mergeCell ref="G15:G16"/>
    <mergeCell ref="D7:F7"/>
    <mergeCell ref="G7:G8"/>
    <mergeCell ref="G12:G13"/>
    <mergeCell ref="D5:F5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12 F15:F16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G12 E15 E12 G18 G15">
      <formula1>900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rgb="FFEAEBEE"/>
  </sheetPr>
  <dimension ref="A1:L34"/>
  <sheetViews>
    <sheetView showGridLines="0" topLeftCell="C4" zoomScaleNormal="100" workbookViewId="0"/>
  </sheetViews>
  <sheetFormatPr defaultColWidth="10.625" defaultRowHeight="13.8"/>
  <cols>
    <col min="1" max="1" width="9.125" style="96" hidden="1" customWidth="1"/>
    <col min="2" max="2" width="9.125" style="186" hidden="1" customWidth="1"/>
    <col min="3" max="3" width="3.75" style="87" customWidth="1"/>
    <col min="4" max="4" width="6.25" style="36" bestFit="1" customWidth="1"/>
    <col min="5" max="5" width="63.375" style="36" customWidth="1"/>
    <col min="6" max="6" width="1.75" style="36" hidden="1" customWidth="1"/>
    <col min="7" max="8" width="35.75" style="36" customWidth="1"/>
    <col min="9" max="9" width="91.625" style="36" customWidth="1"/>
    <col min="10" max="10" width="10.625" style="36"/>
    <col min="11" max="12" width="10.625" style="212"/>
    <col min="13" max="16384" width="10.625" style="36"/>
  </cols>
  <sheetData>
    <row r="1" spans="1:9" hidden="1"/>
    <row r="2" spans="1:9" hidden="1"/>
    <row r="3" spans="1:9" hidden="1"/>
    <row r="4" spans="1:9" ht="3" customHeight="1">
      <c r="C4" s="86"/>
      <c r="D4" s="37"/>
      <c r="E4" s="37"/>
      <c r="F4" s="37"/>
      <c r="G4" s="37"/>
      <c r="H4" s="38"/>
      <c r="I4" s="38"/>
    </row>
    <row r="5" spans="1:9" ht="26.1" customHeight="1">
      <c r="C5" s="86"/>
      <c r="D5" s="892" t="s">
        <v>697</v>
      </c>
      <c r="E5" s="892"/>
      <c r="F5" s="892"/>
      <c r="G5" s="892"/>
      <c r="H5" s="892"/>
      <c r="I5" s="335"/>
    </row>
    <row r="6" spans="1:9" ht="3" customHeight="1">
      <c r="C6" s="86"/>
      <c r="D6" s="37"/>
      <c r="E6" s="84"/>
      <c r="F6" s="84"/>
      <c r="G6" s="84"/>
      <c r="H6" s="83"/>
      <c r="I6" s="286"/>
    </row>
    <row r="7" spans="1:9" ht="21" customHeight="1">
      <c r="C7" s="86"/>
      <c r="D7" s="876" t="s">
        <v>454</v>
      </c>
      <c r="E7" s="876"/>
      <c r="F7" s="876"/>
      <c r="G7" s="876"/>
      <c r="H7" s="876"/>
      <c r="I7" s="936" t="s">
        <v>455</v>
      </c>
    </row>
    <row r="8" spans="1:9" ht="21" customHeight="1">
      <c r="C8" s="86"/>
      <c r="D8" s="103" t="s">
        <v>92</v>
      </c>
      <c r="E8" s="113" t="s">
        <v>457</v>
      </c>
      <c r="F8" s="113"/>
      <c r="G8" s="113" t="s">
        <v>442</v>
      </c>
      <c r="H8" s="113" t="s">
        <v>456</v>
      </c>
      <c r="I8" s="936"/>
    </row>
    <row r="9" spans="1:9" ht="12" customHeight="1">
      <c r="C9" s="86"/>
      <c r="D9" s="42" t="s">
        <v>93</v>
      </c>
      <c r="E9" s="42" t="s">
        <v>49</v>
      </c>
      <c r="F9" s="42"/>
      <c r="G9" s="42" t="s">
        <v>50</v>
      </c>
      <c r="H9" s="42" t="s">
        <v>51</v>
      </c>
      <c r="I9" s="42" t="s">
        <v>68</v>
      </c>
    </row>
    <row r="10" spans="1:9">
      <c r="A10" s="285"/>
      <c r="C10" s="86"/>
      <c r="D10" s="187">
        <v>1</v>
      </c>
      <c r="E10" s="938" t="s">
        <v>459</v>
      </c>
      <c r="F10" s="938"/>
      <c r="G10" s="938"/>
      <c r="H10" s="938"/>
      <c r="I10" s="307"/>
    </row>
    <row r="11" spans="1:9" ht="20.100000000000001" customHeight="1">
      <c r="A11" s="285"/>
      <c r="C11" s="86"/>
      <c r="D11" s="187" t="s">
        <v>295</v>
      </c>
      <c r="E11" s="287" t="s">
        <v>460</v>
      </c>
      <c r="F11" s="295"/>
      <c r="G11" s="431"/>
      <c r="H11" s="295" t="s">
        <v>458</v>
      </c>
      <c r="I11" s="196" t="s">
        <v>461</v>
      </c>
    </row>
    <row r="12" spans="1:9" ht="57">
      <c r="A12" s="285"/>
      <c r="C12" s="86"/>
      <c r="D12" s="187" t="s">
        <v>329</v>
      </c>
      <c r="E12" s="287" t="s">
        <v>462</v>
      </c>
      <c r="F12" s="295"/>
      <c r="G12" s="413"/>
      <c r="H12" s="314"/>
      <c r="I12" s="414" t="s">
        <v>698</v>
      </c>
    </row>
    <row r="13" spans="1:9" ht="22.8">
      <c r="A13" s="285"/>
      <c r="B13" s="186">
        <v>3</v>
      </c>
      <c r="C13" s="86"/>
      <c r="D13" s="187">
        <v>2</v>
      </c>
      <c r="E13" s="351" t="s">
        <v>699</v>
      </c>
      <c r="F13" s="295"/>
      <c r="G13" s="295" t="s">
        <v>458</v>
      </c>
      <c r="H13" s="314"/>
      <c r="I13" s="415" t="s">
        <v>463</v>
      </c>
    </row>
    <row r="14" spans="1:9" ht="39" customHeight="1">
      <c r="A14" s="285"/>
      <c r="C14" s="86"/>
      <c r="D14" s="187">
        <v>3</v>
      </c>
      <c r="E14" s="937" t="s">
        <v>700</v>
      </c>
      <c r="F14" s="937"/>
      <c r="G14" s="937"/>
      <c r="H14" s="937"/>
      <c r="I14" s="412"/>
    </row>
    <row r="15" spans="1:9" ht="20.100000000000001" customHeight="1">
      <c r="A15" s="285"/>
      <c r="C15" s="86"/>
      <c r="D15" s="187" t="s">
        <v>444</v>
      </c>
      <c r="E15" s="296"/>
      <c r="F15" s="295"/>
      <c r="G15" s="295" t="s">
        <v>458</v>
      </c>
      <c r="H15" s="314"/>
      <c r="I15" s="866" t="s">
        <v>701</v>
      </c>
    </row>
    <row r="16" spans="1:9" ht="15" customHeight="1">
      <c r="A16" s="285"/>
      <c r="C16" s="86"/>
      <c r="D16" s="114"/>
      <c r="E16" s="300" t="s">
        <v>328</v>
      </c>
      <c r="F16" s="301"/>
      <c r="G16" s="301"/>
      <c r="H16" s="298"/>
      <c r="I16" s="868"/>
    </row>
    <row r="17" spans="1:12" ht="69" customHeight="1">
      <c r="A17" s="285"/>
      <c r="B17" s="186">
        <v>3</v>
      </c>
      <c r="C17" s="86"/>
      <c r="D17" s="187">
        <v>4</v>
      </c>
      <c r="E17" s="937" t="s">
        <v>702</v>
      </c>
      <c r="F17" s="937"/>
      <c r="G17" s="937"/>
      <c r="H17" s="937"/>
      <c r="I17" s="412"/>
    </row>
    <row r="18" spans="1:12" ht="20.100000000000001" customHeight="1">
      <c r="A18" s="285"/>
      <c r="C18" s="86"/>
      <c r="D18" s="187" t="s">
        <v>445</v>
      </c>
      <c r="E18" s="302" t="s">
        <v>464</v>
      </c>
      <c r="F18" s="295"/>
      <c r="G18" s="413"/>
      <c r="H18" s="295" t="s">
        <v>458</v>
      </c>
      <c r="I18" s="866" t="s">
        <v>481</v>
      </c>
    </row>
    <row r="19" spans="1:12" ht="15" customHeight="1">
      <c r="A19" s="285"/>
      <c r="C19" s="86"/>
      <c r="D19" s="114"/>
      <c r="E19" s="300" t="s">
        <v>328</v>
      </c>
      <c r="F19" s="301"/>
      <c r="G19" s="301"/>
      <c r="H19" s="298"/>
      <c r="I19" s="868"/>
    </row>
    <row r="20" spans="1:12" ht="30" customHeight="1">
      <c r="A20" s="285"/>
      <c r="B20" s="186">
        <v>3</v>
      </c>
      <c r="C20" s="86"/>
      <c r="D20" s="187">
        <v>5</v>
      </c>
      <c r="E20" s="937" t="s">
        <v>703</v>
      </c>
      <c r="F20" s="937"/>
      <c r="G20" s="937"/>
      <c r="H20" s="937"/>
      <c r="I20" s="412"/>
    </row>
    <row r="21" spans="1:12" ht="26.1" customHeight="1">
      <c r="A21" s="285"/>
      <c r="C21" s="86"/>
      <c r="D21" s="187" t="s">
        <v>446</v>
      </c>
      <c r="E21" s="939" t="s">
        <v>704</v>
      </c>
      <c r="F21" s="939"/>
      <c r="G21" s="939"/>
      <c r="H21" s="939"/>
      <c r="I21" s="412"/>
    </row>
    <row r="22" spans="1:12" ht="32.1" customHeight="1">
      <c r="A22" s="285"/>
      <c r="C22" s="86"/>
      <c r="D22" s="187" t="s">
        <v>447</v>
      </c>
      <c r="E22" s="303" t="s">
        <v>465</v>
      </c>
      <c r="F22" s="295"/>
      <c r="G22" s="413"/>
      <c r="H22" s="295" t="s">
        <v>458</v>
      </c>
      <c r="I22" s="866" t="s">
        <v>705</v>
      </c>
    </row>
    <row r="23" spans="1:12" ht="15" customHeight="1">
      <c r="A23" s="285"/>
      <c r="C23" s="86"/>
      <c r="D23" s="114"/>
      <c r="E23" s="301" t="s">
        <v>328</v>
      </c>
      <c r="F23" s="297"/>
      <c r="G23" s="297"/>
      <c r="H23" s="298"/>
      <c r="I23" s="868"/>
    </row>
    <row r="24" spans="1:12" ht="14.25" customHeight="1">
      <c r="A24" s="285"/>
      <c r="C24" s="86"/>
      <c r="D24" s="187" t="s">
        <v>448</v>
      </c>
      <c r="E24" s="939" t="s">
        <v>706</v>
      </c>
      <c r="F24" s="939"/>
      <c r="G24" s="939"/>
      <c r="H24" s="939"/>
      <c r="I24" s="412"/>
    </row>
    <row r="25" spans="1:12" ht="54.9" customHeight="1">
      <c r="A25" s="285"/>
      <c r="C25" s="86"/>
      <c r="D25" s="187" t="s">
        <v>449</v>
      </c>
      <c r="E25" s="303" t="s">
        <v>467</v>
      </c>
      <c r="F25" s="295"/>
      <c r="G25" s="413"/>
      <c r="H25" s="295" t="s">
        <v>458</v>
      </c>
      <c r="I25" s="865" t="s">
        <v>599</v>
      </c>
    </row>
    <row r="26" spans="1:12" ht="15" customHeight="1">
      <c r="A26" s="285"/>
      <c r="C26" s="86"/>
      <c r="D26" s="114"/>
      <c r="E26" s="301" t="s">
        <v>328</v>
      </c>
      <c r="F26" s="297"/>
      <c r="G26" s="297"/>
      <c r="H26" s="298"/>
      <c r="I26" s="865"/>
    </row>
    <row r="27" spans="1:12" ht="26.1" customHeight="1">
      <c r="A27" s="285"/>
      <c r="C27" s="86"/>
      <c r="D27" s="187" t="s">
        <v>450</v>
      </c>
      <c r="E27" s="939" t="s">
        <v>707</v>
      </c>
      <c r="F27" s="939"/>
      <c r="G27" s="939"/>
      <c r="H27" s="939"/>
      <c r="I27" s="412"/>
    </row>
    <row r="28" spans="1:12" ht="32.1" customHeight="1">
      <c r="A28" s="285"/>
      <c r="C28" s="86"/>
      <c r="D28" s="187" t="s">
        <v>451</v>
      </c>
      <c r="E28" s="303" t="s">
        <v>466</v>
      </c>
      <c r="F28" s="295"/>
      <c r="G28" s="306"/>
      <c r="H28" s="295" t="s">
        <v>458</v>
      </c>
      <c r="I28" s="866" t="s">
        <v>708</v>
      </c>
      <c r="L28" s="212" t="s">
        <v>576</v>
      </c>
    </row>
    <row r="29" spans="1:12" ht="15" customHeight="1">
      <c r="A29" s="285"/>
      <c r="C29" s="86"/>
      <c r="D29" s="114"/>
      <c r="E29" s="301" t="s">
        <v>328</v>
      </c>
      <c r="F29" s="297"/>
      <c r="G29" s="297"/>
      <c r="H29" s="298"/>
      <c r="I29" s="868"/>
    </row>
    <row r="30" spans="1:12" ht="49.5" customHeight="1">
      <c r="A30" s="285"/>
      <c r="B30" s="186">
        <v>3</v>
      </c>
      <c r="C30" s="86"/>
      <c r="D30" s="187" t="s">
        <v>69</v>
      </c>
      <c r="E30" s="937" t="s">
        <v>710</v>
      </c>
      <c r="F30" s="937"/>
      <c r="G30" s="937"/>
      <c r="H30" s="937"/>
      <c r="I30" s="412"/>
    </row>
    <row r="31" spans="1:12" ht="20.100000000000001" customHeight="1">
      <c r="A31" s="285"/>
      <c r="C31" s="86"/>
      <c r="D31" s="187" t="s">
        <v>452</v>
      </c>
      <c r="E31" s="296"/>
      <c r="F31" s="295"/>
      <c r="G31" s="295" t="s">
        <v>458</v>
      </c>
      <c r="H31" s="314"/>
      <c r="I31" s="866" t="s">
        <v>480</v>
      </c>
    </row>
    <row r="32" spans="1:12" ht="15" customHeight="1">
      <c r="A32" s="285"/>
      <c r="C32" s="86"/>
      <c r="D32" s="114"/>
      <c r="E32" s="300" t="s">
        <v>328</v>
      </c>
      <c r="F32" s="297"/>
      <c r="G32" s="297"/>
      <c r="H32" s="298"/>
      <c r="I32" s="868"/>
    </row>
    <row r="33" spans="1:12" s="174" customFormat="1" ht="3" customHeight="1">
      <c r="A33" s="285"/>
      <c r="K33" s="290"/>
      <c r="L33" s="290"/>
    </row>
    <row r="34" spans="1:12" ht="24.75" customHeight="1">
      <c r="D34" s="299">
        <v>1</v>
      </c>
      <c r="E34" s="859" t="s">
        <v>709</v>
      </c>
      <c r="F34" s="859"/>
      <c r="G34" s="859"/>
      <c r="H34" s="859"/>
      <c r="I34" s="859"/>
    </row>
  </sheetData>
  <sheetProtection password="FA9C" sheet="1" objects="1" scenarios="1" formatColumns="0" formatRows="0"/>
  <mergeCells count="18">
    <mergeCell ref="E34:I34"/>
    <mergeCell ref="E30:H30"/>
    <mergeCell ref="E21:H21"/>
    <mergeCell ref="E24:H24"/>
    <mergeCell ref="E27:H27"/>
    <mergeCell ref="I22:I23"/>
    <mergeCell ref="I25:I26"/>
    <mergeCell ref="I28:I29"/>
    <mergeCell ref="I31:I32"/>
    <mergeCell ref="I18:I19"/>
    <mergeCell ref="E20:H20"/>
    <mergeCell ref="D5:H5"/>
    <mergeCell ref="D7:H7"/>
    <mergeCell ref="I7:I8"/>
    <mergeCell ref="E10:H10"/>
    <mergeCell ref="E14:H14"/>
    <mergeCell ref="I15:I16"/>
    <mergeCell ref="E17:H17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I12:I13 G22 I25 E28 E15 G18 E22 G25 E18 I31 E25 E31 I28 G12 I18 I15 E12 I22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1 H12:H13 H15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G28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11"/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tabColor rgb="FFEAEBEE"/>
    <pageSetUpPr fitToPage="1"/>
  </sheetPr>
  <dimension ref="A1:N15"/>
  <sheetViews>
    <sheetView showGridLines="0" topLeftCell="C4" zoomScaleNormal="100" workbookViewId="0"/>
  </sheetViews>
  <sheetFormatPr defaultColWidth="9.125" defaultRowHeight="13.8"/>
  <cols>
    <col min="1" max="1" width="9.125" style="128" hidden="1" customWidth="1"/>
    <col min="2" max="2" width="9.125" style="129" hidden="1" customWidth="1"/>
    <col min="3" max="3" width="3.75" style="130" customWidth="1"/>
    <col min="4" max="4" width="7" style="131" bestFit="1" customWidth="1"/>
    <col min="5" max="5" width="11.25" style="131" customWidth="1"/>
    <col min="6" max="6" width="41" style="131" customWidth="1"/>
    <col min="7" max="7" width="18" style="131" customWidth="1"/>
    <col min="8" max="8" width="13.125" style="131" customWidth="1"/>
    <col min="9" max="9" width="11.375" style="131" customWidth="1"/>
    <col min="10" max="10" width="42.125" style="131" customWidth="1"/>
    <col min="11" max="11" width="115.75" style="131" customWidth="1"/>
    <col min="12" max="12" width="3.75" style="131" customWidth="1"/>
    <col min="13" max="16384" width="9.125" style="131"/>
  </cols>
  <sheetData>
    <row r="1" spans="1:14" hidden="1"/>
    <row r="2" spans="1:14" hidden="1"/>
    <row r="3" spans="1:14" hidden="1"/>
    <row r="4" spans="1:14" ht="3" customHeight="1"/>
    <row r="5" spans="1:14" s="36" customFormat="1" ht="22.2">
      <c r="A5" s="125"/>
      <c r="C5" s="47"/>
      <c r="D5" s="940" t="s">
        <v>478</v>
      </c>
      <c r="E5" s="940"/>
      <c r="F5" s="940"/>
      <c r="G5" s="940"/>
      <c r="H5" s="940"/>
      <c r="I5" s="940"/>
      <c r="J5" s="940"/>
      <c r="K5" s="436"/>
    </row>
    <row r="6" spans="1:14" ht="3" hidden="1" customHeight="1">
      <c r="D6" s="132"/>
      <c r="E6" s="132"/>
      <c r="G6" s="132"/>
      <c r="H6" s="132"/>
      <c r="I6" s="132"/>
      <c r="J6" s="132"/>
      <c r="K6" s="132"/>
    </row>
    <row r="7" spans="1:14" s="128" customFormat="1" ht="3" customHeight="1">
      <c r="B7" s="129"/>
      <c r="C7" s="130"/>
      <c r="D7" s="133"/>
      <c r="E7" s="133"/>
      <c r="G7" s="133"/>
      <c r="H7" s="133"/>
      <c r="I7" s="133"/>
      <c r="J7" s="133"/>
      <c r="K7" s="133"/>
      <c r="L7" s="134"/>
    </row>
    <row r="8" spans="1:14">
      <c r="D8" s="942" t="s">
        <v>454</v>
      </c>
      <c r="E8" s="942"/>
      <c r="F8" s="942"/>
      <c r="G8" s="942"/>
      <c r="H8" s="942"/>
      <c r="I8" s="942"/>
      <c r="J8" s="942"/>
      <c r="K8" s="942" t="s">
        <v>455</v>
      </c>
    </row>
    <row r="9" spans="1:14">
      <c r="D9" s="942" t="s">
        <v>92</v>
      </c>
      <c r="E9" s="942" t="s">
        <v>482</v>
      </c>
      <c r="F9" s="942"/>
      <c r="G9" s="942" t="s">
        <v>483</v>
      </c>
      <c r="H9" s="942"/>
      <c r="I9" s="942"/>
      <c r="J9" s="942"/>
      <c r="K9" s="942"/>
    </row>
    <row r="10" spans="1:14" ht="22.8">
      <c r="D10" s="942"/>
      <c r="E10" s="137" t="s">
        <v>484</v>
      </c>
      <c r="F10" s="137" t="s">
        <v>400</v>
      </c>
      <c r="G10" s="137" t="s">
        <v>400</v>
      </c>
      <c r="H10" s="137" t="s">
        <v>484</v>
      </c>
      <c r="I10" s="137" t="s">
        <v>485</v>
      </c>
      <c r="J10" s="137" t="s">
        <v>456</v>
      </c>
      <c r="K10" s="942"/>
    </row>
    <row r="11" spans="1:14" ht="12" customHeight="1">
      <c r="D11" s="42" t="s">
        <v>93</v>
      </c>
      <c r="E11" s="42" t="s">
        <v>49</v>
      </c>
      <c r="F11" s="42" t="s">
        <v>50</v>
      </c>
      <c r="G11" s="42" t="s">
        <v>51</v>
      </c>
      <c r="H11" s="42" t="s">
        <v>68</v>
      </c>
      <c r="I11" s="42" t="s">
        <v>69</v>
      </c>
      <c r="J11" s="42" t="s">
        <v>183</v>
      </c>
      <c r="K11" s="42" t="s">
        <v>184</v>
      </c>
    </row>
    <row r="12" spans="1:14" s="127" customFormat="1" ht="54.9" customHeight="1">
      <c r="A12" s="185" t="s">
        <v>50</v>
      </c>
      <c r="B12" s="135" t="s">
        <v>253</v>
      </c>
      <c r="C12" s="136"/>
      <c r="D12" s="138" t="s">
        <v>93</v>
      </c>
      <c r="E12" s="447"/>
      <c r="F12" s="766"/>
      <c r="G12" s="766"/>
      <c r="H12" s="766"/>
      <c r="I12" s="769"/>
      <c r="J12" s="768"/>
      <c r="K12" s="866" t="s">
        <v>486</v>
      </c>
      <c r="M12" s="453" t="str">
        <f>IF(ISERROR(INDEX(kind_of_nameforms,MATCH(E12,kind_of_forms,0),1)),"",INDEX(kind_of_nameforms,MATCH(E12,kind_of_forms,0),1))</f>
        <v/>
      </c>
      <c r="N12" s="454"/>
    </row>
    <row r="13" spans="1:14" ht="15" customHeight="1">
      <c r="A13" s="131"/>
      <c r="B13" s="131"/>
      <c r="C13" s="131"/>
      <c r="D13" s="114"/>
      <c r="E13" s="140" t="s">
        <v>5</v>
      </c>
      <c r="F13" s="139"/>
      <c r="G13" s="139"/>
      <c r="H13" s="139"/>
      <c r="I13" s="139"/>
      <c r="J13" s="316"/>
      <c r="K13" s="868"/>
    </row>
    <row r="14" spans="1:14" ht="3" customHeight="1">
      <c r="A14" s="131"/>
      <c r="B14" s="131"/>
      <c r="C14" s="131"/>
    </row>
    <row r="15" spans="1:14" ht="27.75" customHeight="1">
      <c r="E15" s="941" t="s">
        <v>595</v>
      </c>
      <c r="F15" s="941"/>
      <c r="G15" s="941"/>
      <c r="H15" s="941"/>
      <c r="I15" s="941"/>
      <c r="J15" s="941"/>
    </row>
  </sheetData>
  <sheetProtection password="FA9C" sheet="1" objects="1" scenarios="1" formatColumns="0" formatRows="0"/>
  <mergeCells count="8">
    <mergeCell ref="D5:J5"/>
    <mergeCell ref="E15:J15"/>
    <mergeCell ref="K12:K13"/>
    <mergeCell ref="D8:J8"/>
    <mergeCell ref="E9:F9"/>
    <mergeCell ref="K8:K10"/>
    <mergeCell ref="G9:J9"/>
    <mergeCell ref="D9:D10"/>
  </mergeCells>
  <phoneticPr fontId="8" type="noConversion"/>
  <dataValidations count="4"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>
    <tabColor rgb="FFCCCCFF"/>
    <pageSetUpPr fitToPage="1"/>
  </sheetPr>
  <dimension ref="A1:I16"/>
  <sheetViews>
    <sheetView showGridLines="0" topLeftCell="C6" zoomScaleNormal="100" workbookViewId="0">
      <selection activeCell="E13" sqref="E13"/>
    </sheetView>
  </sheetViews>
  <sheetFormatPr defaultColWidth="9.125" defaultRowHeight="13.8"/>
  <cols>
    <col min="1" max="2" width="9.125" style="13" hidden="1" customWidth="1"/>
    <col min="3" max="3" width="3.75" style="49" bestFit="1" customWidth="1"/>
    <col min="4" max="4" width="6.25" style="13" bestFit="1" customWidth="1"/>
    <col min="5" max="5" width="94.875" style="13" customWidth="1"/>
    <col min="6" max="16384" width="9.125" style="13"/>
  </cols>
  <sheetData>
    <row r="1" spans="3:9" hidden="1"/>
    <row r="2" spans="3:9" hidden="1"/>
    <row r="3" spans="3:9" hidden="1"/>
    <row r="4" spans="3:9" hidden="1"/>
    <row r="5" spans="3:9" hidden="1"/>
    <row r="6" spans="3:9" ht="3" customHeight="1">
      <c r="C6" s="50"/>
      <c r="D6" s="14"/>
      <c r="E6" s="14"/>
    </row>
    <row r="7" spans="3:9" ht="22.2">
      <c r="C7" s="50"/>
      <c r="D7" s="822" t="s">
        <v>314</v>
      </c>
      <c r="E7" s="824"/>
      <c r="F7" s="438"/>
    </row>
    <row r="8" spans="3:9" ht="3" customHeight="1">
      <c r="C8" s="50"/>
      <c r="D8" s="14"/>
      <c r="E8" s="14"/>
    </row>
    <row r="9" spans="3:9" ht="15.9" customHeight="1">
      <c r="C9" s="50"/>
      <c r="D9" s="103" t="s">
        <v>92</v>
      </c>
      <c r="E9" s="426" t="s">
        <v>313</v>
      </c>
    </row>
    <row r="10" spans="3:9" ht="12" customHeight="1">
      <c r="C10" s="50"/>
      <c r="D10" s="42" t="s">
        <v>93</v>
      </c>
      <c r="E10" s="42" t="s">
        <v>49</v>
      </c>
    </row>
    <row r="11" spans="3:9" ht="1.5" customHeight="1">
      <c r="C11" s="50"/>
      <c r="D11" s="194">
        <v>0</v>
      </c>
      <c r="E11" s="427"/>
    </row>
    <row r="12" spans="3:9" ht="27" customHeight="1">
      <c r="C12" s="167"/>
      <c r="D12" s="123">
        <v>1</v>
      </c>
      <c r="E12" s="754" t="s">
        <v>1868</v>
      </c>
    </row>
    <row r="13" spans="3:9" ht="37.5" customHeight="1">
      <c r="C13" s="167" t="s">
        <v>1789</v>
      </c>
      <c r="D13" s="123">
        <v>2</v>
      </c>
      <c r="E13" s="754" t="s">
        <v>1869</v>
      </c>
    </row>
    <row r="14" spans="3:9" ht="12" customHeight="1">
      <c r="C14" s="50"/>
      <c r="D14" s="428"/>
      <c r="E14" s="429" t="s">
        <v>177</v>
      </c>
    </row>
    <row r="15" spans="3:9" ht="3" customHeight="1"/>
    <row r="16" spans="3:9" ht="22.5" customHeight="1">
      <c r="C16" s="168"/>
      <c r="D16" s="943" t="s">
        <v>315</v>
      </c>
      <c r="E16" s="943"/>
      <c r="F16" s="169"/>
      <c r="G16" s="169"/>
      <c r="H16" s="169"/>
      <c r="I16" s="169"/>
    </row>
  </sheetData>
  <sheetProtection password="FA9C" sheet="1" objects="1" scenarios="1" formatColumns="0" formatRows="0"/>
  <mergeCells count="2">
    <mergeCell ref="D7:E7"/>
    <mergeCell ref="D16:E16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1:E13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2">
    <tabColor theme="0" tint="-0.249977111117893"/>
  </sheetPr>
  <dimension ref="A1:T15"/>
  <sheetViews>
    <sheetView showGridLines="0" topLeftCell="E1" zoomScaleNormal="100" workbookViewId="0"/>
  </sheetViews>
  <sheetFormatPr defaultColWidth="10.625" defaultRowHeight="13.8"/>
  <cols>
    <col min="1" max="1" width="3.75" style="728" hidden="1" customWidth="1"/>
    <col min="2" max="4" width="3.75" style="722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722"/>
    <col min="12" max="12" width="11.125" style="722" customWidth="1"/>
    <col min="13" max="20" width="10.625" style="722"/>
    <col min="21" max="16384" width="10.625" style="36"/>
  </cols>
  <sheetData>
    <row r="1" spans="1:20" ht="3" customHeight="1">
      <c r="A1" s="728" t="s">
        <v>210</v>
      </c>
    </row>
    <row r="2" spans="1:20" ht="22.2">
      <c r="F2" s="860" t="s">
        <v>491</v>
      </c>
      <c r="G2" s="861"/>
      <c r="H2" s="862"/>
      <c r="I2" s="435"/>
    </row>
    <row r="3" spans="1:20" ht="3" customHeight="1"/>
    <row r="4" spans="1:20" s="190" customFormat="1" ht="11.4">
      <c r="A4" s="727"/>
      <c r="B4" s="727"/>
      <c r="C4" s="727"/>
      <c r="D4" s="727"/>
      <c r="F4" s="813" t="s">
        <v>454</v>
      </c>
      <c r="G4" s="813"/>
      <c r="H4" s="813"/>
      <c r="I4" s="863" t="s">
        <v>455</v>
      </c>
      <c r="J4" s="727"/>
      <c r="K4" s="727"/>
      <c r="L4" s="727"/>
      <c r="M4" s="727"/>
      <c r="N4" s="727"/>
      <c r="O4" s="727"/>
      <c r="P4" s="727"/>
      <c r="Q4" s="727"/>
      <c r="R4" s="727"/>
      <c r="S4" s="727"/>
      <c r="T4" s="727"/>
    </row>
    <row r="5" spans="1:20" s="190" customFormat="1" ht="11.25" customHeight="1">
      <c r="A5" s="727"/>
      <c r="B5" s="727"/>
      <c r="C5" s="727"/>
      <c r="D5" s="727"/>
      <c r="F5" s="319" t="s">
        <v>92</v>
      </c>
      <c r="G5" s="336" t="s">
        <v>457</v>
      </c>
      <c r="H5" s="318" t="s">
        <v>442</v>
      </c>
      <c r="I5" s="863"/>
      <c r="J5" s="727"/>
      <c r="K5" s="727"/>
      <c r="L5" s="727"/>
      <c r="M5" s="727"/>
      <c r="N5" s="727"/>
      <c r="O5" s="727"/>
      <c r="P5" s="727"/>
      <c r="Q5" s="727"/>
      <c r="R5" s="727"/>
      <c r="S5" s="727"/>
      <c r="T5" s="727"/>
    </row>
    <row r="6" spans="1:20" s="190" customFormat="1" ht="12" customHeight="1">
      <c r="A6" s="727"/>
      <c r="B6" s="727"/>
      <c r="C6" s="727"/>
      <c r="D6" s="727"/>
      <c r="F6" s="635" t="s">
        <v>93</v>
      </c>
      <c r="G6" s="636">
        <v>2</v>
      </c>
      <c r="H6" s="637">
        <v>3</v>
      </c>
      <c r="I6" s="553">
        <v>4</v>
      </c>
      <c r="J6" s="727">
        <v>4</v>
      </c>
      <c r="K6" s="727"/>
      <c r="L6" s="727"/>
      <c r="M6" s="727"/>
      <c r="N6" s="727"/>
      <c r="O6" s="727"/>
      <c r="P6" s="727"/>
      <c r="Q6" s="727"/>
      <c r="R6" s="727"/>
      <c r="S6" s="727"/>
      <c r="T6" s="727"/>
    </row>
    <row r="7" spans="1:20" s="190" customFormat="1" ht="18.600000000000001">
      <c r="A7" s="727"/>
      <c r="B7" s="727"/>
      <c r="C7" s="727"/>
      <c r="D7" s="727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727"/>
      <c r="L7" s="727"/>
      <c r="M7" s="727"/>
      <c r="N7" s="727"/>
      <c r="O7" s="727"/>
      <c r="P7" s="727"/>
      <c r="Q7" s="727"/>
      <c r="R7" s="727"/>
      <c r="S7" s="727"/>
      <c r="T7" s="727"/>
    </row>
    <row r="8" spans="1:20" s="190" customFormat="1" ht="45.6">
      <c r="A8" s="864">
        <v>1</v>
      </c>
      <c r="B8" s="727"/>
      <c r="C8" s="727"/>
      <c r="D8" s="727"/>
      <c r="F8" s="334" t="str">
        <f>"2." &amp;mergeValue(A8)</f>
        <v>2.1</v>
      </c>
      <c r="G8" s="416" t="s">
        <v>494</v>
      </c>
      <c r="H8" s="317" t="str">
        <f>IF('Перечень тарифов'!R21="","наименование отсутствует","" &amp; 'Перечень тарифов'!R21 &amp; "")</f>
        <v>наименование отсутствует</v>
      </c>
      <c r="I8" s="196" t="s">
        <v>591</v>
      </c>
      <c r="J8" s="557"/>
      <c r="K8" s="727"/>
      <c r="L8" s="727"/>
      <c r="M8" s="727"/>
      <c r="N8" s="727"/>
      <c r="O8" s="727"/>
      <c r="P8" s="727"/>
      <c r="Q8" s="727"/>
      <c r="R8" s="727"/>
      <c r="S8" s="727"/>
      <c r="T8" s="727"/>
    </row>
    <row r="9" spans="1:20" s="190" customFormat="1" ht="22.8">
      <c r="A9" s="864"/>
      <c r="B9" s="727"/>
      <c r="C9" s="727"/>
      <c r="D9" s="727"/>
      <c r="F9" s="334" t="str">
        <f>"3." &amp;mergeValue(A9)</f>
        <v>3.1</v>
      </c>
      <c r="G9" s="416" t="s">
        <v>495</v>
      </c>
      <c r="H9" s="317" t="str">
        <f>IF('Перечень тарифов'!F21="","наименование отсутствует","" &amp; 'Перечень тарифов'!F21 &amp; "")</f>
        <v>Производство тепловой энергии. Некомбинированная выработка</v>
      </c>
      <c r="I9" s="196" t="s">
        <v>589</v>
      </c>
      <c r="J9" s="557"/>
      <c r="K9" s="727"/>
      <c r="L9" s="727"/>
      <c r="M9" s="727"/>
      <c r="N9" s="727"/>
      <c r="O9" s="727"/>
      <c r="P9" s="727"/>
      <c r="Q9" s="727"/>
      <c r="R9" s="727"/>
      <c r="S9" s="727"/>
      <c r="T9" s="727"/>
    </row>
    <row r="10" spans="1:20" s="190" customFormat="1" ht="22.8">
      <c r="A10" s="864"/>
      <c r="B10" s="727"/>
      <c r="C10" s="727"/>
      <c r="D10" s="727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727"/>
      <c r="L10" s="727"/>
      <c r="M10" s="727"/>
      <c r="N10" s="727"/>
      <c r="O10" s="727"/>
      <c r="P10" s="727"/>
      <c r="Q10" s="727"/>
      <c r="R10" s="727"/>
      <c r="S10" s="727"/>
      <c r="T10" s="727"/>
    </row>
    <row r="11" spans="1:20" s="190" customFormat="1" ht="18.600000000000001">
      <c r="A11" s="864"/>
      <c r="B11" s="864">
        <v>1</v>
      </c>
      <c r="C11" s="776"/>
      <c r="D11" s="776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727"/>
      <c r="L11" s="727"/>
      <c r="M11" s="727"/>
      <c r="N11" s="727"/>
      <c r="O11" s="727"/>
      <c r="P11" s="727"/>
      <c r="Q11" s="727"/>
      <c r="R11" s="727"/>
      <c r="S11" s="727"/>
      <c r="T11" s="727"/>
    </row>
    <row r="12" spans="1:20" s="190" customFormat="1" ht="22.8">
      <c r="A12" s="864"/>
      <c r="B12" s="864"/>
      <c r="C12" s="864">
        <v>1</v>
      </c>
      <c r="D12" s="776"/>
      <c r="F12" s="334" t="str">
        <f>"4."&amp;mergeValue(A12) &amp;"."&amp;mergeValue(B12)&amp;"."&amp;mergeValue(C12)</f>
        <v>4.1.1.1</v>
      </c>
      <c r="G12" s="340" t="s">
        <v>497</v>
      </c>
      <c r="H12" s="317" t="str">
        <f>IF(Территории!H13="","","" &amp; Территории!H13 &amp; "")</f>
        <v>город Курск</v>
      </c>
      <c r="I12" s="196" t="s">
        <v>500</v>
      </c>
      <c r="J12" s="557"/>
      <c r="K12" s="727"/>
      <c r="L12" s="727"/>
      <c r="M12" s="727"/>
      <c r="N12" s="727"/>
      <c r="O12" s="727"/>
      <c r="P12" s="727"/>
      <c r="Q12" s="727"/>
      <c r="R12" s="727"/>
      <c r="S12" s="727"/>
      <c r="T12" s="727"/>
    </row>
    <row r="13" spans="1:20" s="190" customFormat="1" ht="57">
      <c r="A13" s="864"/>
      <c r="B13" s="864"/>
      <c r="C13" s="864"/>
      <c r="D13" s="776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 t="str">
        <f>IF(Территории!R14="","","" &amp; Территории!R14 &amp; "")</f>
        <v>город Курск (38701000)</v>
      </c>
      <c r="I13" s="414" t="s">
        <v>592</v>
      </c>
      <c r="J13" s="557"/>
      <c r="K13" s="727"/>
      <c r="L13" s="727"/>
      <c r="M13" s="727"/>
      <c r="N13" s="727"/>
      <c r="O13" s="727"/>
      <c r="P13" s="727"/>
      <c r="Q13" s="727"/>
      <c r="R13" s="727"/>
      <c r="S13" s="727"/>
      <c r="T13" s="727"/>
    </row>
    <row r="14" spans="1:20" s="326" customFormat="1" ht="3" customHeight="1">
      <c r="A14" s="615"/>
      <c r="B14" s="615"/>
      <c r="C14" s="615"/>
      <c r="D14" s="615"/>
      <c r="F14" s="325"/>
      <c r="G14" s="417"/>
      <c r="H14" s="418"/>
      <c r="I14" s="226"/>
      <c r="J14" s="615"/>
      <c r="K14" s="615"/>
      <c r="L14" s="615"/>
      <c r="M14" s="615"/>
      <c r="N14" s="615"/>
      <c r="O14" s="615"/>
      <c r="P14" s="615"/>
      <c r="Q14" s="615"/>
      <c r="R14" s="615"/>
      <c r="S14" s="615"/>
      <c r="T14" s="615"/>
    </row>
    <row r="15" spans="1:20" s="326" customFormat="1" ht="15" customHeight="1">
      <c r="A15" s="615"/>
      <c r="B15" s="615"/>
      <c r="C15" s="615"/>
      <c r="D15" s="615"/>
      <c r="F15" s="325"/>
      <c r="G15" s="859" t="s">
        <v>594</v>
      </c>
      <c r="H15" s="859"/>
      <c r="I15" s="226"/>
      <c r="J15" s="615"/>
      <c r="K15" s="615"/>
      <c r="L15" s="615"/>
      <c r="M15" s="615"/>
      <c r="N15" s="615"/>
      <c r="O15" s="615"/>
      <c r="P15" s="615"/>
      <c r="Q15" s="615"/>
      <c r="R15" s="615"/>
      <c r="S15" s="615"/>
      <c r="T15" s="615"/>
    </row>
  </sheetData>
  <sheetProtection password="FA9C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tabColor rgb="FFCCCCFF"/>
    <pageSetUpPr fitToPage="1"/>
  </sheetPr>
  <dimension ref="A1:L12"/>
  <sheetViews>
    <sheetView showGridLines="0" topLeftCell="C6" zoomScaleNormal="100" workbookViewId="0"/>
  </sheetViews>
  <sheetFormatPr defaultColWidth="9.125" defaultRowHeight="13.8"/>
  <cols>
    <col min="1" max="2" width="9.125" style="13" hidden="1" customWidth="1"/>
    <col min="3" max="3" width="3.75" style="49" customWidth="1"/>
    <col min="4" max="4" width="6.25" style="13" customWidth="1"/>
    <col min="5" max="5" width="94.875" style="13" customWidth="1"/>
    <col min="6" max="16384" width="9.125" style="13"/>
  </cols>
  <sheetData>
    <row r="1" spans="3:12" hidden="1">
      <c r="L1" s="430"/>
    </row>
    <row r="2" spans="3:12" hidden="1"/>
    <row r="3" spans="3:12" hidden="1"/>
    <row r="4" spans="3:12" hidden="1"/>
    <row r="5" spans="3:12" hidden="1"/>
    <row r="6" spans="3:12" ht="3" customHeight="1">
      <c r="C6" s="50"/>
      <c r="D6" s="14"/>
      <c r="E6" s="14"/>
    </row>
    <row r="7" spans="3:12" ht="22.2">
      <c r="C7" s="50"/>
      <c r="D7" s="940" t="s">
        <v>55</v>
      </c>
      <c r="E7" s="940"/>
      <c r="F7" s="438"/>
    </row>
    <row r="8" spans="3:12" ht="3" customHeight="1">
      <c r="C8" s="50"/>
      <c r="D8" s="14"/>
      <c r="E8" s="14"/>
    </row>
    <row r="9" spans="3:12" ht="15.9" customHeight="1">
      <c r="C9" s="50"/>
      <c r="D9" s="103" t="s">
        <v>92</v>
      </c>
      <c r="E9" s="113" t="s">
        <v>176</v>
      </c>
    </row>
    <row r="10" spans="3:12" ht="12" customHeight="1">
      <c r="C10" s="50"/>
      <c r="D10" s="42" t="s">
        <v>93</v>
      </c>
      <c r="E10" s="42" t="s">
        <v>49</v>
      </c>
    </row>
    <row r="11" spans="3:12" ht="15" hidden="1" customHeight="1">
      <c r="C11" s="50"/>
      <c r="D11" s="123">
        <v>0</v>
      </c>
      <c r="E11" s="193"/>
    </row>
    <row r="12" spans="3:12">
      <c r="C12" s="50"/>
      <c r="D12" s="114"/>
      <c r="E12" s="112" t="s">
        <v>177</v>
      </c>
    </row>
  </sheetData>
  <sheetProtection password="FA9C" sheet="1" objects="1" scenarios="1" formatColumns="0" formatRows="0"/>
  <mergeCells count="1">
    <mergeCell ref="D7:E7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1">
      <formula1>900</formula1>
    </dataValidation>
  </dataValidations>
  <pageMargins left="0.75" right="0.75" top="1" bottom="1" header="0.5" footer="0.5"/>
  <pageSetup paperSize="9" scale="74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>
    <tabColor indexed="31"/>
  </sheetPr>
  <dimension ref="B1:E5"/>
  <sheetViews>
    <sheetView showGridLines="0" zoomScaleNormal="100" workbookViewId="0">
      <selection activeCell="B5" sqref="B5"/>
    </sheetView>
  </sheetViews>
  <sheetFormatPr defaultColWidth="9.125" defaultRowHeight="11.4"/>
  <cols>
    <col min="1" max="1" width="1.75" style="46" customWidth="1"/>
    <col min="2" max="2" width="34.625" style="46" customWidth="1"/>
    <col min="3" max="3" width="85.625" style="46" customWidth="1"/>
    <col min="4" max="4" width="17.75" style="46" customWidth="1"/>
    <col min="5" max="16384" width="9.125" style="46"/>
  </cols>
  <sheetData>
    <row r="1" spans="2:5" ht="3" customHeight="1"/>
    <row r="2" spans="2:5" ht="22.2">
      <c r="B2" s="944" t="s">
        <v>56</v>
      </c>
      <c r="C2" s="944"/>
      <c r="D2" s="944"/>
      <c r="E2" s="439"/>
    </row>
    <row r="3" spans="2:5" ht="3" customHeight="1"/>
    <row r="4" spans="2:5" ht="21.75" customHeight="1" thickBot="1">
      <c r="B4" s="786" t="s">
        <v>1</v>
      </c>
      <c r="C4" s="786" t="s">
        <v>91</v>
      </c>
      <c r="D4" s="786" t="s">
        <v>72</v>
      </c>
    </row>
    <row r="5" spans="2:5" ht="12" thickTop="1"/>
  </sheetData>
  <sheetProtection password="FA9C" sheet="1" objects="1" scenarios="1" formatColumns="0" formatRows="0" autoFilter="0"/>
  <autoFilter ref="B4:D4"/>
  <mergeCells count="1">
    <mergeCell ref="B2:D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27"/>
  <sheetViews>
    <sheetView showGridLines="0" zoomScaleNormal="100" workbookViewId="0"/>
  </sheetViews>
  <sheetFormatPr defaultColWidth="9.125" defaultRowHeight="11.4"/>
  <cols>
    <col min="1" max="1" width="30.75" style="12" customWidth="1"/>
    <col min="2" max="2" width="80.75" style="12" customWidth="1"/>
    <col min="3" max="3" width="30.75" style="12" customWidth="1"/>
    <col min="4" max="16384" width="9.125" style="11"/>
  </cols>
  <sheetData>
    <row r="1" spans="1:4" ht="24" customHeight="1">
      <c r="A1" s="116" t="s">
        <v>70</v>
      </c>
      <c r="B1" s="116" t="s">
        <v>71</v>
      </c>
      <c r="C1" s="116" t="s">
        <v>72</v>
      </c>
      <c r="D1" s="10"/>
    </row>
    <row r="2" spans="1:4">
      <c r="A2" s="778">
        <v>43455.711759259262</v>
      </c>
      <c r="B2" s="12" t="s">
        <v>774</v>
      </c>
      <c r="C2" s="12" t="s">
        <v>442</v>
      </c>
    </row>
    <row r="3" spans="1:4">
      <c r="A3" s="778">
        <v>43455.711770833332</v>
      </c>
      <c r="B3" s="12" t="s">
        <v>775</v>
      </c>
      <c r="C3" s="12" t="s">
        <v>442</v>
      </c>
    </row>
    <row r="4" spans="1:4">
      <c r="A4" s="778">
        <v>43455.711898148147</v>
      </c>
      <c r="B4" s="12" t="s">
        <v>774</v>
      </c>
      <c r="C4" s="12" t="s">
        <v>442</v>
      </c>
    </row>
    <row r="5" spans="1:4">
      <c r="A5" s="778">
        <v>43455.711909722224</v>
      </c>
      <c r="B5" s="12" t="s">
        <v>775</v>
      </c>
      <c r="C5" s="12" t="s">
        <v>442</v>
      </c>
    </row>
    <row r="6" spans="1:4">
      <c r="A6" s="778">
        <v>43455.713819444441</v>
      </c>
      <c r="B6" s="12" t="s">
        <v>774</v>
      </c>
      <c r="C6" s="12" t="s">
        <v>442</v>
      </c>
    </row>
    <row r="7" spans="1:4">
      <c r="A7" s="778">
        <v>43455.713831018518</v>
      </c>
      <c r="B7" s="12" t="s">
        <v>775</v>
      </c>
      <c r="C7" s="12" t="s">
        <v>442</v>
      </c>
    </row>
    <row r="8" spans="1:4">
      <c r="A8" s="778">
        <v>43796.510092592594</v>
      </c>
      <c r="B8" s="12" t="s">
        <v>774</v>
      </c>
      <c r="C8" s="12" t="s">
        <v>442</v>
      </c>
    </row>
    <row r="9" spans="1:4">
      <c r="A9" s="778">
        <v>43796.510104166664</v>
      </c>
      <c r="B9" s="12" t="s">
        <v>1809</v>
      </c>
      <c r="C9" s="12" t="s">
        <v>442</v>
      </c>
    </row>
    <row r="10" spans="1:4" ht="79.8">
      <c r="A10" s="778">
        <v>43796.510104166664</v>
      </c>
      <c r="B10" s="12" t="s">
        <v>1810</v>
      </c>
      <c r="C10" s="12" t="s">
        <v>442</v>
      </c>
    </row>
    <row r="11" spans="1:4">
      <c r="A11" s="778">
        <v>43796.510104166664</v>
      </c>
      <c r="B11" s="12" t="s">
        <v>1811</v>
      </c>
      <c r="C11" s="12" t="s">
        <v>442</v>
      </c>
    </row>
    <row r="12" spans="1:4">
      <c r="A12" s="778">
        <v>43796.510196759256</v>
      </c>
      <c r="B12" s="12" t="s">
        <v>1812</v>
      </c>
      <c r="C12" s="12" t="s">
        <v>442</v>
      </c>
    </row>
    <row r="13" spans="1:4" ht="34.200000000000003">
      <c r="A13" s="778">
        <v>43796.510949074072</v>
      </c>
      <c r="B13" s="12" t="s">
        <v>1813</v>
      </c>
      <c r="C13" s="12" t="s">
        <v>442</v>
      </c>
    </row>
    <row r="14" spans="1:4" ht="34.200000000000003">
      <c r="A14" s="778">
        <v>43796.510960648149</v>
      </c>
      <c r="B14" s="12" t="s">
        <v>1814</v>
      </c>
      <c r="C14" s="12" t="s">
        <v>442</v>
      </c>
    </row>
    <row r="15" spans="1:4">
      <c r="A15" s="778">
        <v>43796.510960648149</v>
      </c>
      <c r="B15" s="12" t="s">
        <v>1815</v>
      </c>
      <c r="C15" s="12" t="s">
        <v>442</v>
      </c>
    </row>
    <row r="16" spans="1:4" ht="34.200000000000003">
      <c r="A16" s="778">
        <v>43796.510983796295</v>
      </c>
      <c r="B16" s="12" t="s">
        <v>1816</v>
      </c>
      <c r="C16" s="12" t="s">
        <v>442</v>
      </c>
    </row>
    <row r="17" spans="1:3" ht="22.8">
      <c r="A17" s="778">
        <v>43796.511087962965</v>
      </c>
      <c r="B17" s="12" t="s">
        <v>1827</v>
      </c>
      <c r="C17" s="12" t="s">
        <v>442</v>
      </c>
    </row>
    <row r="18" spans="1:3">
      <c r="A18" s="778">
        <v>44158.406458333331</v>
      </c>
      <c r="B18" s="12" t="s">
        <v>774</v>
      </c>
      <c r="C18" s="12" t="s">
        <v>442</v>
      </c>
    </row>
    <row r="19" spans="1:3">
      <c r="A19" s="778">
        <v>44158.406469907408</v>
      </c>
      <c r="B19" s="12" t="s">
        <v>775</v>
      </c>
      <c r="C19" s="12" t="s">
        <v>442</v>
      </c>
    </row>
    <row r="20" spans="1:3">
      <c r="A20" s="778">
        <v>44158.406631944446</v>
      </c>
      <c r="B20" s="12" t="s">
        <v>774</v>
      </c>
      <c r="C20" s="12" t="s">
        <v>442</v>
      </c>
    </row>
    <row r="21" spans="1:3">
      <c r="A21" s="778">
        <v>44158.406631944446</v>
      </c>
      <c r="B21" s="12" t="s">
        <v>775</v>
      </c>
      <c r="C21" s="12" t="s">
        <v>442</v>
      </c>
    </row>
    <row r="22" spans="1:3">
      <c r="A22" s="778">
        <v>44512.584317129629</v>
      </c>
      <c r="B22" s="12" t="s">
        <v>774</v>
      </c>
      <c r="C22" s="12" t="s">
        <v>442</v>
      </c>
    </row>
    <row r="23" spans="1:3">
      <c r="A23" s="778">
        <v>44512.584328703706</v>
      </c>
      <c r="B23" s="12" t="s">
        <v>775</v>
      </c>
      <c r="C23" s="12" t="s">
        <v>442</v>
      </c>
    </row>
    <row r="24" spans="1:3">
      <c r="A24" s="778">
        <v>44517.652141203704</v>
      </c>
      <c r="B24" s="12" t="s">
        <v>774</v>
      </c>
      <c r="C24" s="12" t="s">
        <v>442</v>
      </c>
    </row>
    <row r="25" spans="1:3">
      <c r="A25" s="778">
        <v>44517.65215277778</v>
      </c>
      <c r="B25" s="12" t="s">
        <v>775</v>
      </c>
      <c r="C25" s="12" t="s">
        <v>442</v>
      </c>
    </row>
    <row r="26" spans="1:3">
      <c r="A26" s="778">
        <v>44517.666863425926</v>
      </c>
      <c r="B26" s="12" t="s">
        <v>774</v>
      </c>
      <c r="C26" s="12" t="s">
        <v>442</v>
      </c>
    </row>
    <row r="27" spans="1:3">
      <c r="A27" s="778">
        <v>44517.666875000003</v>
      </c>
      <c r="B27" s="12" t="s">
        <v>775</v>
      </c>
      <c r="C27" s="12" t="s">
        <v>442</v>
      </c>
    </row>
  </sheetData>
  <sheetProtection password="FA9C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hor">
    <tabColor indexed="47"/>
  </sheetPr>
  <dimension ref="A2:CU346"/>
  <sheetViews>
    <sheetView showGridLines="0" zoomScale="85" zoomScaleNormal="85" workbookViewId="0"/>
  </sheetViews>
  <sheetFormatPr defaultRowHeight="17.100000000000001" customHeight="1"/>
  <cols>
    <col min="1" max="2" width="10" customWidth="1"/>
    <col min="4" max="4" width="11.125" bestFit="1" customWidth="1"/>
    <col min="5" max="5" width="16.625" customWidth="1"/>
    <col min="6" max="6" width="16.25" customWidth="1"/>
    <col min="7" max="7" width="19.125" customWidth="1"/>
    <col min="8" max="11" width="10" customWidth="1"/>
    <col min="12" max="12" width="12.75" customWidth="1"/>
    <col min="13" max="13" width="26.75" customWidth="1"/>
    <col min="14" max="14" width="10" customWidth="1"/>
    <col min="15" max="17" width="23.75" customWidth="1"/>
    <col min="18" max="18" width="11.75" customWidth="1"/>
    <col min="19" max="19" width="8.625" customWidth="1"/>
    <col min="20" max="20" width="11.75" customWidth="1"/>
    <col min="21" max="21" width="8.625" customWidth="1"/>
    <col min="22" max="22" width="4.75" customWidth="1"/>
    <col min="23" max="24" width="115.75" customWidth="1"/>
    <col min="28" max="28" width="115.75" customWidth="1"/>
    <col min="30" max="90" width="115.75" customWidth="1"/>
  </cols>
  <sheetData>
    <row r="2" spans="1:23" s="35" customFormat="1" ht="17.100000000000001" customHeight="1">
      <c r="A2" s="35" t="s">
        <v>175</v>
      </c>
    </row>
    <row r="4" spans="1:23" s="13" customFormat="1" ht="17.100000000000001" customHeight="1">
      <c r="C4" s="48"/>
      <c r="D4" s="123"/>
      <c r="E4" s="124"/>
    </row>
    <row r="7" spans="1:23" s="35" customFormat="1" ht="17.100000000000001" customHeight="1">
      <c r="A7" s="35" t="s">
        <v>0</v>
      </c>
    </row>
    <row r="8" spans="1:23" ht="17.100000000000001" customHeight="1">
      <c r="G8" s="95"/>
      <c r="H8" s="95"/>
      <c r="I8" s="95"/>
      <c r="M8" s="43"/>
    </row>
    <row r="9" spans="1:23" s="102" customFormat="1" ht="17.100000000000001" customHeight="1">
      <c r="A9" s="205"/>
      <c r="C9" s="159"/>
      <c r="D9" s="834">
        <v>1</v>
      </c>
      <c r="E9" s="961"/>
      <c r="F9" s="963"/>
      <c r="G9" s="967" t="s">
        <v>85</v>
      </c>
      <c r="H9" s="834"/>
      <c r="I9" s="834">
        <v>1</v>
      </c>
      <c r="J9" s="956"/>
      <c r="K9" s="891" t="s">
        <v>85</v>
      </c>
      <c r="L9" s="828"/>
      <c r="M9" s="828" t="s">
        <v>93</v>
      </c>
      <c r="N9" s="959"/>
      <c r="O9" s="891" t="s">
        <v>85</v>
      </c>
      <c r="P9" s="828"/>
      <c r="Q9" s="828" t="s">
        <v>93</v>
      </c>
      <c r="R9" s="960"/>
      <c r="S9" s="891" t="s">
        <v>85</v>
      </c>
      <c r="T9" s="121"/>
      <c r="U9" s="121" t="s">
        <v>93</v>
      </c>
      <c r="V9" s="777"/>
      <c r="W9" s="308"/>
    </row>
    <row r="10" spans="1:23" s="102" customFormat="1" ht="17.100000000000001" customHeight="1">
      <c r="A10" s="205"/>
      <c r="C10" s="159"/>
      <c r="D10" s="834"/>
      <c r="E10" s="961"/>
      <c r="F10" s="963"/>
      <c r="G10" s="967"/>
      <c r="H10" s="834"/>
      <c r="I10" s="834"/>
      <c r="J10" s="956"/>
      <c r="K10" s="891"/>
      <c r="L10" s="828"/>
      <c r="M10" s="828"/>
      <c r="N10" s="959"/>
      <c r="O10" s="891"/>
      <c r="P10" s="828"/>
      <c r="Q10" s="828"/>
      <c r="R10" s="960"/>
      <c r="S10" s="891"/>
      <c r="T10" s="767"/>
      <c r="U10" s="117"/>
      <c r="V10" s="118" t="s">
        <v>717</v>
      </c>
      <c r="W10" s="119"/>
    </row>
    <row r="11" spans="1:23" s="102" customFormat="1" ht="17.100000000000001" customHeight="1">
      <c r="A11" s="205"/>
      <c r="C11" s="159"/>
      <c r="D11" s="832"/>
      <c r="E11" s="962"/>
      <c r="F11" s="964"/>
      <c r="G11" s="832"/>
      <c r="H11" s="832"/>
      <c r="I11" s="832"/>
      <c r="J11" s="957"/>
      <c r="K11" s="832"/>
      <c r="L11" s="832"/>
      <c r="M11" s="832"/>
      <c r="N11" s="960"/>
      <c r="O11" s="832"/>
      <c r="P11" s="221"/>
      <c r="Q11" s="117"/>
      <c r="R11" s="118" t="s">
        <v>716</v>
      </c>
      <c r="S11" s="609"/>
      <c r="T11" s="609"/>
      <c r="U11" s="609"/>
      <c r="V11" s="609"/>
      <c r="W11" s="119"/>
    </row>
    <row r="12" spans="1:23" s="102" customFormat="1" ht="17.100000000000001" customHeight="1">
      <c r="A12" s="205"/>
      <c r="C12" s="159"/>
      <c r="D12" s="832"/>
      <c r="E12" s="962"/>
      <c r="F12" s="964"/>
      <c r="G12" s="832"/>
      <c r="H12" s="832"/>
      <c r="I12" s="832"/>
      <c r="J12" s="957"/>
      <c r="K12" s="832"/>
      <c r="L12" s="117"/>
      <c r="M12" s="118"/>
      <c r="N12" s="118" t="s">
        <v>412</v>
      </c>
      <c r="O12" s="118"/>
      <c r="P12" s="118"/>
      <c r="Q12" s="118"/>
      <c r="R12" s="118"/>
      <c r="S12" s="609"/>
      <c r="T12" s="609"/>
      <c r="U12" s="609"/>
      <c r="V12" s="609"/>
      <c r="W12" s="119"/>
    </row>
    <row r="13" spans="1:23" s="102" customFormat="1" ht="17.25" customHeight="1">
      <c r="A13" s="205"/>
      <c r="C13" s="159"/>
      <c r="D13" s="832"/>
      <c r="E13" s="962"/>
      <c r="F13" s="964"/>
      <c r="G13" s="832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609"/>
      <c r="T13" s="609"/>
      <c r="U13" s="609"/>
      <c r="V13" s="609"/>
      <c r="W13" s="119"/>
    </row>
    <row r="14" spans="1:23" ht="17.100000000000001" customHeight="1">
      <c r="A14" s="206"/>
    </row>
    <row r="15" spans="1:23" ht="16.5" customHeight="1">
      <c r="A15" s="205"/>
      <c r="B15" s="102"/>
      <c r="C15" s="159"/>
      <c r="D15" s="955"/>
      <c r="E15" s="965"/>
      <c r="F15" s="966"/>
      <c r="G15" s="968"/>
      <c r="H15" s="834"/>
      <c r="I15" s="834">
        <v>1</v>
      </c>
      <c r="J15" s="956"/>
      <c r="K15" s="891" t="s">
        <v>85</v>
      </c>
      <c r="L15" s="828"/>
      <c r="M15" s="828" t="s">
        <v>93</v>
      </c>
      <c r="N15" s="959"/>
      <c r="O15" s="891" t="s">
        <v>85</v>
      </c>
      <c r="P15" s="828"/>
      <c r="Q15" s="828" t="s">
        <v>93</v>
      </c>
      <c r="R15" s="960"/>
      <c r="S15" s="891" t="s">
        <v>85</v>
      </c>
      <c r="T15" s="121"/>
      <c r="U15" s="121" t="s">
        <v>93</v>
      </c>
      <c r="V15" s="777"/>
      <c r="W15" s="308"/>
    </row>
    <row r="16" spans="1:23" ht="16.5" customHeight="1">
      <c r="A16" s="205"/>
      <c r="B16" s="102"/>
      <c r="C16" s="159"/>
      <c r="D16" s="955"/>
      <c r="E16" s="965"/>
      <c r="F16" s="966"/>
      <c r="G16" s="968"/>
      <c r="H16" s="834"/>
      <c r="I16" s="834"/>
      <c r="J16" s="956"/>
      <c r="K16" s="891"/>
      <c r="L16" s="828"/>
      <c r="M16" s="828"/>
      <c r="N16" s="959"/>
      <c r="O16" s="891"/>
      <c r="P16" s="828"/>
      <c r="Q16" s="828"/>
      <c r="R16" s="960"/>
      <c r="S16" s="891"/>
      <c r="T16" s="767"/>
      <c r="U16" s="117"/>
      <c r="V16" s="118" t="s">
        <v>717</v>
      </c>
      <c r="W16" s="119"/>
    </row>
    <row r="17" spans="1:36" ht="17.100000000000001" customHeight="1">
      <c r="A17" s="205"/>
      <c r="B17" s="102"/>
      <c r="C17" s="159"/>
      <c r="D17" s="955"/>
      <c r="E17" s="965"/>
      <c r="F17" s="966"/>
      <c r="G17" s="968"/>
      <c r="H17" s="834"/>
      <c r="I17" s="834"/>
      <c r="J17" s="957"/>
      <c r="K17" s="891"/>
      <c r="L17" s="828"/>
      <c r="M17" s="828"/>
      <c r="N17" s="960"/>
      <c r="O17" s="891"/>
      <c r="P17" s="221"/>
      <c r="Q17" s="117"/>
      <c r="R17" s="118" t="s">
        <v>716</v>
      </c>
      <c r="S17" s="609"/>
      <c r="T17" s="609"/>
      <c r="U17" s="609"/>
      <c r="V17" s="609"/>
      <c r="W17" s="119"/>
    </row>
    <row r="18" spans="1:36" ht="17.100000000000001" customHeight="1">
      <c r="A18" s="205"/>
      <c r="B18" s="102"/>
      <c r="C18" s="159"/>
      <c r="D18" s="955"/>
      <c r="E18" s="965"/>
      <c r="F18" s="966"/>
      <c r="G18" s="968"/>
      <c r="H18" s="834"/>
      <c r="I18" s="834"/>
      <c r="J18" s="957"/>
      <c r="K18" s="891"/>
      <c r="L18" s="117"/>
      <c r="M18" s="118"/>
      <c r="N18" s="118" t="s">
        <v>412</v>
      </c>
      <c r="O18" s="118"/>
      <c r="P18" s="118"/>
      <c r="Q18" s="118"/>
      <c r="R18" s="118"/>
      <c r="S18" s="609"/>
      <c r="T18" s="609"/>
      <c r="U18" s="609"/>
      <c r="V18" s="609"/>
      <c r="W18" s="119"/>
    </row>
    <row r="19" spans="1:36" ht="17.100000000000001" customHeight="1">
      <c r="A19" s="205"/>
      <c r="B19" s="102"/>
      <c r="C19" s="159"/>
      <c r="D19" s="955"/>
      <c r="E19" s="965"/>
      <c r="F19" s="966"/>
      <c r="G19" s="96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609"/>
      <c r="T19" s="609"/>
      <c r="U19" s="609"/>
      <c r="V19" s="609"/>
      <c r="W19" s="119"/>
    </row>
    <row r="20" spans="1:36" ht="17.100000000000001" customHeight="1">
      <c r="A20" s="206"/>
    </row>
    <row r="21" spans="1:36" s="35" customFormat="1" ht="17.100000000000001" customHeight="1">
      <c r="A21" s="35" t="s">
        <v>13</v>
      </c>
      <c r="C21" s="35" t="s">
        <v>93</v>
      </c>
    </row>
    <row r="27" spans="1:36" ht="17.100000000000001" customHeight="1">
      <c r="O27" s="958" t="s">
        <v>298</v>
      </c>
      <c r="P27" s="958"/>
      <c r="Q27" s="958"/>
      <c r="R27" s="919" t="s">
        <v>270</v>
      </c>
      <c r="S27" s="919"/>
      <c r="T27" s="919"/>
      <c r="U27" s="876" t="s">
        <v>341</v>
      </c>
      <c r="W27" s="969"/>
    </row>
    <row r="28" spans="1:36" ht="17.100000000000001" customHeight="1">
      <c r="O28" s="920" t="s">
        <v>606</v>
      </c>
      <c r="P28" s="920" t="s">
        <v>271</v>
      </c>
      <c r="Q28" s="920"/>
      <c r="R28" s="919"/>
      <c r="S28" s="919"/>
      <c r="T28" s="919"/>
      <c r="U28" s="876"/>
      <c r="W28" s="969"/>
    </row>
    <row r="29" spans="1:36" ht="37.5" customHeight="1">
      <c r="O29" s="920"/>
      <c r="P29" s="104" t="s">
        <v>607</v>
      </c>
      <c r="Q29" s="104" t="s">
        <v>6</v>
      </c>
      <c r="R29" s="105" t="s">
        <v>274</v>
      </c>
      <c r="S29" s="921" t="s">
        <v>273</v>
      </c>
      <c r="T29" s="921"/>
      <c r="U29" s="876"/>
      <c r="W29" s="969"/>
    </row>
    <row r="30" spans="1:36" ht="17.100000000000001" customHeight="1">
      <c r="G30" s="157"/>
      <c r="H30" s="157"/>
      <c r="I30" s="157"/>
      <c r="J30" s="157"/>
      <c r="K30" s="157"/>
      <c r="L30" s="122"/>
      <c r="M30" s="432" t="s">
        <v>183</v>
      </c>
      <c r="N30" s="433"/>
      <c r="O30" s="970"/>
      <c r="P30" s="970"/>
      <c r="Q30" s="970"/>
      <c r="R30" s="970"/>
      <c r="S30" s="970"/>
      <c r="T30" s="970"/>
      <c r="U30" s="970"/>
      <c r="V30" s="122"/>
      <c r="W30" s="122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</row>
    <row r="31" spans="1:36" s="36" customFormat="1" ht="22.8">
      <c r="A31" s="895">
        <v>1</v>
      </c>
      <c r="B31" s="656"/>
      <c r="C31" s="656"/>
      <c r="D31" s="656"/>
      <c r="E31" s="657"/>
      <c r="F31" s="658"/>
      <c r="G31" s="658"/>
      <c r="H31" s="658"/>
      <c r="I31" s="226"/>
      <c r="J31" s="654"/>
      <c r="K31" s="660"/>
      <c r="L31" s="545">
        <f>mergeValue(A31)</f>
        <v>1</v>
      </c>
      <c r="M31" s="563" t="s">
        <v>20</v>
      </c>
      <c r="N31" s="564"/>
      <c r="O31" s="945"/>
      <c r="P31" s="946"/>
      <c r="Q31" s="946"/>
      <c r="R31" s="946"/>
      <c r="S31" s="946"/>
      <c r="T31" s="946"/>
      <c r="U31" s="946"/>
      <c r="V31" s="947"/>
      <c r="W31" s="412" t="s">
        <v>476</v>
      </c>
      <c r="X31" s="538"/>
      <c r="Y31" s="542"/>
      <c r="Z31" s="542" t="str">
        <f t="shared" ref="Z31:Z44" si="0">IF(M31="","",M31 )</f>
        <v>Наименование тарифа</v>
      </c>
      <c r="AA31" s="542"/>
      <c r="AB31" s="542"/>
      <c r="AC31" s="542"/>
      <c r="AD31" s="538"/>
      <c r="AE31" s="538"/>
      <c r="AF31" s="538"/>
      <c r="AG31" s="538"/>
      <c r="AH31" s="538"/>
      <c r="AI31" s="538"/>
      <c r="AJ31" s="538"/>
    </row>
    <row r="32" spans="1:36" s="36" customFormat="1" ht="34.200000000000003">
      <c r="A32" s="895"/>
      <c r="B32" s="895">
        <v>1</v>
      </c>
      <c r="C32" s="656"/>
      <c r="D32" s="656"/>
      <c r="E32" s="658"/>
      <c r="F32" s="658"/>
      <c r="G32" s="658"/>
      <c r="H32" s="658"/>
      <c r="I32" s="653"/>
      <c r="J32" s="652"/>
      <c r="K32" s="655"/>
      <c r="L32" s="545" t="str">
        <f>mergeValue(A32) &amp;"."&amp; mergeValue(B32)</f>
        <v>1.1</v>
      </c>
      <c r="M32" s="513" t="s">
        <v>16</v>
      </c>
      <c r="N32" s="564"/>
      <c r="O32" s="945"/>
      <c r="P32" s="946"/>
      <c r="Q32" s="946"/>
      <c r="R32" s="946"/>
      <c r="S32" s="946"/>
      <c r="T32" s="946"/>
      <c r="U32" s="946"/>
      <c r="V32" s="947"/>
      <c r="W32" s="412" t="s">
        <v>477</v>
      </c>
      <c r="X32" s="538"/>
      <c r="Y32" s="542"/>
      <c r="Z32" s="542" t="str">
        <f t="shared" si="0"/>
        <v>Территория действия тарифа</v>
      </c>
      <c r="AA32" s="542"/>
      <c r="AB32" s="542"/>
      <c r="AC32" s="542"/>
      <c r="AD32" s="538"/>
      <c r="AE32" s="538"/>
      <c r="AF32" s="538"/>
      <c r="AG32" s="538"/>
      <c r="AH32" s="538"/>
      <c r="AI32" s="538"/>
      <c r="AJ32" s="538"/>
    </row>
    <row r="33" spans="1:36" s="36" customFormat="1" ht="22.8">
      <c r="A33" s="895"/>
      <c r="B33" s="895"/>
      <c r="C33" s="895">
        <v>1</v>
      </c>
      <c r="D33" s="656"/>
      <c r="E33" s="658"/>
      <c r="F33" s="658"/>
      <c r="G33" s="658"/>
      <c r="H33" s="658"/>
      <c r="I33" s="659"/>
      <c r="J33" s="652"/>
      <c r="K33" s="655"/>
      <c r="L33" s="545" t="str">
        <f>mergeValue(A33) &amp;"."&amp; mergeValue(B33)&amp;"."&amp; mergeValue(C33)</f>
        <v>1.1.1</v>
      </c>
      <c r="M33" s="514" t="s">
        <v>7</v>
      </c>
      <c r="N33" s="564"/>
      <c r="O33" s="945"/>
      <c r="P33" s="946"/>
      <c r="Q33" s="946"/>
      <c r="R33" s="946"/>
      <c r="S33" s="946"/>
      <c r="T33" s="946"/>
      <c r="U33" s="946"/>
      <c r="V33" s="947"/>
      <c r="W33" s="412" t="s">
        <v>634</v>
      </c>
      <c r="X33" s="538"/>
      <c r="Y33" s="542"/>
      <c r="Z33" s="542" t="str">
        <f t="shared" si="0"/>
        <v xml:space="preserve">Наименование системы теплоснабжения </v>
      </c>
      <c r="AA33" s="542"/>
      <c r="AB33" s="542"/>
      <c r="AC33" s="542"/>
      <c r="AD33" s="538"/>
      <c r="AE33" s="538"/>
      <c r="AF33" s="538"/>
      <c r="AG33" s="538"/>
      <c r="AH33" s="538"/>
      <c r="AI33" s="538"/>
      <c r="AJ33" s="538"/>
    </row>
    <row r="34" spans="1:36" s="36" customFormat="1" ht="22.8">
      <c r="A34" s="895"/>
      <c r="B34" s="895"/>
      <c r="C34" s="895"/>
      <c r="D34" s="895">
        <v>1</v>
      </c>
      <c r="E34" s="658"/>
      <c r="F34" s="658"/>
      <c r="G34" s="658"/>
      <c r="H34" s="658"/>
      <c r="I34" s="659"/>
      <c r="J34" s="652"/>
      <c r="K34" s="655"/>
      <c r="L34" s="545" t="str">
        <f>mergeValue(A34) &amp;"."&amp; mergeValue(B34)&amp;"."&amp; mergeValue(C34)&amp;"."&amp; mergeValue(D34)</f>
        <v>1.1.1.1</v>
      </c>
      <c r="M34" s="515" t="s">
        <v>22</v>
      </c>
      <c r="N34" s="564"/>
      <c r="O34" s="945"/>
      <c r="P34" s="946"/>
      <c r="Q34" s="946"/>
      <c r="R34" s="946"/>
      <c r="S34" s="946"/>
      <c r="T34" s="946"/>
      <c r="U34" s="946"/>
      <c r="V34" s="947"/>
      <c r="W34" s="412" t="s">
        <v>635</v>
      </c>
      <c r="X34" s="538"/>
      <c r="Y34" s="542"/>
      <c r="Z34" s="542" t="str">
        <f t="shared" si="0"/>
        <v xml:space="preserve">Источник тепловой энергии  </v>
      </c>
      <c r="AA34" s="542"/>
      <c r="AB34" s="542"/>
      <c r="AC34" s="542"/>
      <c r="AD34" s="538"/>
      <c r="AE34" s="538"/>
      <c r="AF34" s="538"/>
      <c r="AG34" s="538"/>
      <c r="AH34" s="538"/>
      <c r="AI34" s="538"/>
      <c r="AJ34" s="538"/>
    </row>
    <row r="35" spans="1:36" s="36" customFormat="1" ht="114">
      <c r="A35" s="895"/>
      <c r="B35" s="895"/>
      <c r="C35" s="895"/>
      <c r="D35" s="895"/>
      <c r="E35" s="895">
        <v>1</v>
      </c>
      <c r="F35" s="658"/>
      <c r="G35" s="658"/>
      <c r="H35" s="656">
        <v>1</v>
      </c>
      <c r="I35" s="895">
        <v>1</v>
      </c>
      <c r="J35" s="658"/>
      <c r="K35" s="662"/>
      <c r="L35" s="545" t="str">
        <f>mergeValue(A35) &amp;"."&amp; mergeValue(B35)&amp;"."&amp; mergeValue(C35)&amp;"."&amp; mergeValue(D35)&amp;"."&amp; mergeValue(E35)</f>
        <v>1.1.1.1.1</v>
      </c>
      <c r="M35" s="517" t="s">
        <v>9</v>
      </c>
      <c r="N35" s="564"/>
      <c r="O35" s="898"/>
      <c r="P35" s="899"/>
      <c r="Q35" s="899"/>
      <c r="R35" s="899"/>
      <c r="S35" s="899"/>
      <c r="T35" s="899"/>
      <c r="U35" s="899"/>
      <c r="V35" s="900"/>
      <c r="W35" s="412" t="s">
        <v>639</v>
      </c>
      <c r="X35" s="538"/>
      <c r="Y35" s="542"/>
      <c r="Z35" s="542" t="str">
        <f t="shared" si="0"/>
        <v>Схема подключения теплопотребляющей установки к коллектору источника тепловой энергии</v>
      </c>
      <c r="AA35" s="542"/>
      <c r="AB35" s="542"/>
      <c r="AC35" s="542"/>
      <c r="AD35" s="538"/>
      <c r="AE35" s="538"/>
      <c r="AF35" s="538"/>
      <c r="AG35" s="538"/>
      <c r="AH35" s="538"/>
      <c r="AI35" s="538"/>
      <c r="AJ35" s="538"/>
    </row>
    <row r="36" spans="1:36" s="36" customFormat="1" ht="91.2">
      <c r="A36" s="895"/>
      <c r="B36" s="895"/>
      <c r="C36" s="895"/>
      <c r="D36" s="895"/>
      <c r="E36" s="895"/>
      <c r="F36" s="895">
        <v>1</v>
      </c>
      <c r="G36" s="656"/>
      <c r="H36" s="656"/>
      <c r="I36" s="895"/>
      <c r="J36" s="895">
        <v>1</v>
      </c>
      <c r="K36" s="663"/>
      <c r="L36" s="545" t="str">
        <f>mergeValue(A36) &amp;"."&amp; mergeValue(B36)&amp;"."&amp; mergeValue(C36)&amp;"."&amp; mergeValue(D36)&amp;"."&amp; mergeValue(E36)&amp;"."&amp; mergeValue(F36)</f>
        <v>1.1.1.1.1.1</v>
      </c>
      <c r="M36" s="518" t="s">
        <v>10</v>
      </c>
      <c r="N36" s="564"/>
      <c r="O36" s="898"/>
      <c r="P36" s="899"/>
      <c r="Q36" s="899"/>
      <c r="R36" s="899"/>
      <c r="S36" s="899"/>
      <c r="T36" s="899"/>
      <c r="U36" s="899"/>
      <c r="V36" s="900"/>
      <c r="W36" s="412" t="s">
        <v>637</v>
      </c>
      <c r="X36" s="538"/>
      <c r="Y36" s="542"/>
      <c r="Z36" s="542" t="str">
        <f t="shared" si="0"/>
        <v>Группа потребителей</v>
      </c>
      <c r="AA36" s="542"/>
      <c r="AB36" s="542"/>
      <c r="AC36" s="542"/>
      <c r="AD36" s="538"/>
      <c r="AE36" s="538"/>
      <c r="AF36" s="538"/>
      <c r="AG36" s="538"/>
      <c r="AH36" s="538"/>
      <c r="AI36" s="538"/>
      <c r="AJ36" s="538"/>
    </row>
    <row r="37" spans="1:36" s="36" customFormat="1" ht="195.75" customHeight="1">
      <c r="A37" s="895"/>
      <c r="B37" s="895"/>
      <c r="C37" s="895"/>
      <c r="D37" s="895"/>
      <c r="E37" s="895"/>
      <c r="F37" s="895"/>
      <c r="G37" s="656">
        <v>1</v>
      </c>
      <c r="H37" s="656"/>
      <c r="I37" s="895"/>
      <c r="J37" s="895"/>
      <c r="K37" s="663">
        <v>1</v>
      </c>
      <c r="L37" s="545" t="str">
        <f>mergeValue(A37) &amp;"."&amp; mergeValue(B37)&amp;"."&amp; mergeValue(C37)&amp;"."&amp; mergeValue(D37)&amp;"."&amp; mergeValue(E37)&amp;"."&amp; mergeValue(F37)&amp;"."&amp; mergeValue(G37)</f>
        <v>1.1.1.1.1.1.1</v>
      </c>
      <c r="M37" s="751"/>
      <c r="N37" s="564"/>
      <c r="O37" s="524"/>
      <c r="P37" s="524"/>
      <c r="Q37" s="771"/>
      <c r="R37" s="890"/>
      <c r="S37" s="891" t="s">
        <v>84</v>
      </c>
      <c r="T37" s="890"/>
      <c r="U37" s="891" t="s">
        <v>84</v>
      </c>
      <c r="V37" s="524"/>
      <c r="W37" s="865" t="s">
        <v>656</v>
      </c>
      <c r="X37" s="538" t="str">
        <f>strCheckDate(O38:V38)</f>
        <v/>
      </c>
      <c r="Y37" s="542"/>
      <c r="Z37" s="542" t="str">
        <f t="shared" si="0"/>
        <v/>
      </c>
      <c r="AA37" s="542"/>
      <c r="AB37" s="542"/>
      <c r="AC37" s="542"/>
      <c r="AD37" s="538"/>
      <c r="AE37" s="538"/>
      <c r="AF37" s="538"/>
      <c r="AG37" s="538"/>
      <c r="AH37" s="538"/>
      <c r="AI37" s="538"/>
      <c r="AJ37" s="538"/>
    </row>
    <row r="38" spans="1:36" s="36" customFormat="1" ht="14.25" hidden="1" customHeight="1">
      <c r="A38" s="895"/>
      <c r="B38" s="895"/>
      <c r="C38" s="895"/>
      <c r="D38" s="895"/>
      <c r="E38" s="895"/>
      <c r="F38" s="895"/>
      <c r="G38" s="656"/>
      <c r="H38" s="656"/>
      <c r="I38" s="895"/>
      <c r="J38" s="895"/>
      <c r="K38" s="663"/>
      <c r="L38" s="293"/>
      <c r="M38" s="564"/>
      <c r="N38" s="564"/>
      <c r="O38" s="524"/>
      <c r="P38" s="524"/>
      <c r="Q38" s="537" t="str">
        <f>R37 &amp; "-" &amp; T37</f>
        <v>-</v>
      </c>
      <c r="R38" s="890"/>
      <c r="S38" s="891"/>
      <c r="T38" s="890"/>
      <c r="U38" s="891"/>
      <c r="V38" s="524"/>
      <c r="W38" s="865"/>
      <c r="X38" s="538"/>
      <c r="Y38" s="542"/>
      <c r="Z38" s="542" t="str">
        <f t="shared" si="0"/>
        <v/>
      </c>
      <c r="AA38" s="542"/>
      <c r="AB38" s="542"/>
      <c r="AC38" s="542"/>
      <c r="AD38" s="538"/>
      <c r="AE38" s="538"/>
      <c r="AF38" s="538"/>
      <c r="AG38" s="538"/>
      <c r="AH38" s="538"/>
      <c r="AI38" s="538"/>
      <c r="AJ38" s="538"/>
    </row>
    <row r="39" spans="1:36" s="36" customFormat="1" ht="15" customHeight="1">
      <c r="A39" s="895"/>
      <c r="B39" s="895"/>
      <c r="C39" s="895"/>
      <c r="D39" s="895"/>
      <c r="E39" s="895"/>
      <c r="F39" s="895"/>
      <c r="G39" s="658"/>
      <c r="H39" s="656"/>
      <c r="I39" s="895"/>
      <c r="J39" s="895"/>
      <c r="K39" s="662"/>
      <c r="L39" s="511"/>
      <c r="M39" s="520" t="s">
        <v>25</v>
      </c>
      <c r="N39" s="162"/>
      <c r="O39" s="162"/>
      <c r="P39" s="162"/>
      <c r="Q39" s="162"/>
      <c r="R39" s="162"/>
      <c r="S39" s="162"/>
      <c r="T39" s="162"/>
      <c r="U39" s="162"/>
      <c r="V39" s="522"/>
      <c r="W39" s="865"/>
      <c r="X39" s="538"/>
      <c r="Y39" s="542"/>
      <c r="Z39" s="542" t="str">
        <f t="shared" si="0"/>
        <v>Добавить вид теплоносителя (параметры теплоносителя)</v>
      </c>
      <c r="AA39" s="542"/>
      <c r="AB39" s="542"/>
      <c r="AC39" s="542"/>
      <c r="AD39" s="538"/>
      <c r="AE39" s="538"/>
      <c r="AF39" s="538"/>
      <c r="AG39" s="538"/>
      <c r="AH39" s="538"/>
      <c r="AI39" s="538"/>
      <c r="AJ39" s="538"/>
    </row>
    <row r="40" spans="1:36" s="36" customFormat="1" ht="15" customHeight="1">
      <c r="A40" s="895"/>
      <c r="B40" s="895"/>
      <c r="C40" s="895"/>
      <c r="D40" s="895"/>
      <c r="E40" s="895"/>
      <c r="F40" s="658"/>
      <c r="G40" s="658"/>
      <c r="H40" s="656"/>
      <c r="I40" s="895"/>
      <c r="J40" s="658"/>
      <c r="K40" s="662"/>
      <c r="L40" s="511"/>
      <c r="M40" s="519" t="s">
        <v>11</v>
      </c>
      <c r="N40" s="162"/>
      <c r="O40" s="162"/>
      <c r="P40" s="162"/>
      <c r="Q40" s="162"/>
      <c r="R40" s="162"/>
      <c r="S40" s="162"/>
      <c r="T40" s="162"/>
      <c r="U40" s="525"/>
      <c r="V40" s="162"/>
      <c r="W40" s="582"/>
      <c r="X40" s="538"/>
      <c r="Y40" s="542"/>
      <c r="Z40" s="542" t="str">
        <f t="shared" si="0"/>
        <v>Добавить группу потребителей</v>
      </c>
      <c r="AA40" s="542"/>
      <c r="AB40" s="542"/>
      <c r="AC40" s="542"/>
      <c r="AD40" s="538"/>
      <c r="AE40" s="538"/>
      <c r="AF40" s="538"/>
      <c r="AG40" s="538"/>
      <c r="AH40" s="538"/>
      <c r="AI40" s="538"/>
      <c r="AJ40" s="538"/>
    </row>
    <row r="41" spans="1:36" s="36" customFormat="1" ht="15" customHeight="1">
      <c r="A41" s="895"/>
      <c r="B41" s="895"/>
      <c r="C41" s="895"/>
      <c r="D41" s="895"/>
      <c r="E41" s="661"/>
      <c r="F41" s="658"/>
      <c r="G41" s="658"/>
      <c r="H41" s="658"/>
      <c r="I41" s="654"/>
      <c r="J41" s="85"/>
      <c r="K41" s="660"/>
      <c r="L41" s="511"/>
      <c r="M41" s="516" t="s">
        <v>12</v>
      </c>
      <c r="N41" s="162"/>
      <c r="O41" s="162"/>
      <c r="P41" s="162"/>
      <c r="Q41" s="162"/>
      <c r="R41" s="162"/>
      <c r="S41" s="162"/>
      <c r="T41" s="162"/>
      <c r="U41" s="525"/>
      <c r="V41" s="162"/>
      <c r="W41" s="582"/>
      <c r="X41" s="538"/>
      <c r="Y41" s="542"/>
      <c r="Z41" s="542" t="str">
        <f t="shared" si="0"/>
        <v>Добавить схему подключения</v>
      </c>
      <c r="AA41" s="542"/>
      <c r="AB41" s="542"/>
      <c r="AC41" s="542"/>
      <c r="AD41" s="538"/>
      <c r="AE41" s="538"/>
      <c r="AF41" s="538"/>
      <c r="AG41" s="538"/>
      <c r="AH41" s="538"/>
      <c r="AI41" s="538"/>
      <c r="AJ41" s="538"/>
    </row>
    <row r="42" spans="1:36" s="36" customFormat="1" ht="15" customHeight="1">
      <c r="A42" s="895"/>
      <c r="B42" s="895"/>
      <c r="C42" s="895"/>
      <c r="D42" s="661"/>
      <c r="E42" s="661"/>
      <c r="F42" s="658"/>
      <c r="G42" s="658"/>
      <c r="H42" s="658"/>
      <c r="I42" s="654"/>
      <c r="J42" s="85"/>
      <c r="K42" s="660"/>
      <c r="L42" s="511"/>
      <c r="M42" s="150" t="s">
        <v>17</v>
      </c>
      <c r="N42" s="162"/>
      <c r="O42" s="162"/>
      <c r="P42" s="162"/>
      <c r="Q42" s="162"/>
      <c r="R42" s="162"/>
      <c r="S42" s="162"/>
      <c r="T42" s="162"/>
      <c r="U42" s="525"/>
      <c r="V42" s="162"/>
      <c r="W42" s="582"/>
      <c r="X42" s="538"/>
      <c r="Y42" s="542"/>
      <c r="Z42" s="542" t="str">
        <f t="shared" si="0"/>
        <v>Добавить источник тепловой энергии</v>
      </c>
      <c r="AA42" s="542"/>
      <c r="AB42" s="542"/>
      <c r="AC42" s="542"/>
      <c r="AD42" s="538"/>
      <c r="AE42" s="538"/>
      <c r="AF42" s="538"/>
      <c r="AG42" s="538"/>
      <c r="AH42" s="538"/>
      <c r="AI42" s="538"/>
      <c r="AJ42" s="538"/>
    </row>
    <row r="43" spans="1:36" s="36" customFormat="1" ht="15" customHeight="1">
      <c r="A43" s="895"/>
      <c r="B43" s="895"/>
      <c r="C43" s="661"/>
      <c r="D43" s="661"/>
      <c r="E43" s="661"/>
      <c r="F43" s="661"/>
      <c r="G43" s="666"/>
      <c r="H43" s="654"/>
      <c r="I43" s="664"/>
      <c r="J43" s="85"/>
      <c r="K43" s="665"/>
      <c r="L43" s="511"/>
      <c r="M43" s="149" t="s">
        <v>18</v>
      </c>
      <c r="N43" s="162"/>
      <c r="O43" s="162"/>
      <c r="P43" s="162"/>
      <c r="Q43" s="162"/>
      <c r="R43" s="162"/>
      <c r="S43" s="162"/>
      <c r="T43" s="162"/>
      <c r="U43" s="525"/>
      <c r="V43" s="162"/>
      <c r="W43" s="582"/>
      <c r="X43" s="538"/>
      <c r="Y43" s="542"/>
      <c r="Z43" s="542" t="str">
        <f t="shared" si="0"/>
        <v>Добавить наименование системы теплоснабжения</v>
      </c>
      <c r="AA43" s="542"/>
      <c r="AB43" s="542"/>
      <c r="AC43" s="542"/>
      <c r="AD43" s="538"/>
      <c r="AE43" s="538"/>
      <c r="AF43" s="538"/>
      <c r="AG43" s="538"/>
      <c r="AH43" s="538"/>
      <c r="AI43" s="538"/>
      <c r="AJ43" s="538"/>
    </row>
    <row r="44" spans="1:36" s="36" customFormat="1" ht="15" customHeight="1">
      <c r="A44" s="895"/>
      <c r="B44" s="661"/>
      <c r="C44" s="661"/>
      <c r="D44" s="661"/>
      <c r="E44" s="661"/>
      <c r="F44" s="661"/>
      <c r="G44" s="666"/>
      <c r="H44" s="654"/>
      <c r="I44" s="654"/>
      <c r="J44" s="85"/>
      <c r="K44" s="660"/>
      <c r="L44" s="511"/>
      <c r="M44" s="155" t="s">
        <v>19</v>
      </c>
      <c r="N44" s="162"/>
      <c r="O44" s="162"/>
      <c r="P44" s="162"/>
      <c r="Q44" s="162"/>
      <c r="R44" s="162"/>
      <c r="S44" s="162"/>
      <c r="T44" s="162"/>
      <c r="U44" s="525"/>
      <c r="V44" s="162"/>
      <c r="W44" s="582"/>
      <c r="X44" s="538"/>
      <c r="Y44" s="542"/>
      <c r="Z44" s="542" t="str">
        <f t="shared" si="0"/>
        <v>Добавить территорию действия тарифа</v>
      </c>
      <c r="AA44" s="542"/>
      <c r="AB44" s="542"/>
      <c r="AC44" s="542"/>
      <c r="AD44" s="538"/>
      <c r="AE44" s="538"/>
      <c r="AF44" s="538"/>
      <c r="AG44" s="538"/>
      <c r="AH44" s="538"/>
      <c r="AI44" s="538"/>
      <c r="AJ44" s="538"/>
    </row>
    <row r="45" spans="1:36" ht="15" customHeight="1">
      <c r="L45" s="481"/>
      <c r="M45" s="165" t="s">
        <v>309</v>
      </c>
      <c r="N45" s="162"/>
      <c r="O45" s="162"/>
      <c r="P45" s="162"/>
      <c r="Q45" s="162"/>
      <c r="R45" s="162"/>
      <c r="S45" s="162"/>
      <c r="T45" s="162"/>
      <c r="U45" s="525"/>
      <c r="V45" s="162"/>
      <c r="W45" s="582"/>
      <c r="X45" s="540"/>
      <c r="Y45" s="540"/>
      <c r="Z45" s="540"/>
      <c r="AA45" s="540"/>
      <c r="AB45" s="540"/>
      <c r="AC45" s="540"/>
      <c r="AD45" s="540"/>
      <c r="AE45" s="540"/>
      <c r="AF45" s="540"/>
      <c r="AG45" s="540"/>
      <c r="AH45" s="540"/>
    </row>
    <row r="46" spans="1:36" ht="18.75" customHeight="1"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</row>
    <row r="47" spans="1:36" s="35" customFormat="1" ht="17.100000000000001" customHeight="1">
      <c r="A47" s="35" t="s">
        <v>13</v>
      </c>
      <c r="C47" s="35" t="s">
        <v>49</v>
      </c>
      <c r="U47" s="158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</row>
    <row r="48" spans="1:36" ht="17.100000000000001" customHeight="1"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</row>
    <row r="49" spans="1:36" s="36" customFormat="1" ht="22.8">
      <c r="A49" s="895">
        <v>1</v>
      </c>
      <c r="B49" s="667"/>
      <c r="C49" s="667"/>
      <c r="D49" s="667"/>
      <c r="E49" s="668"/>
      <c r="F49" s="669"/>
      <c r="G49" s="669"/>
      <c r="H49" s="669"/>
      <c r="I49" s="226"/>
      <c r="J49" s="654"/>
      <c r="K49" s="660"/>
      <c r="L49" s="545">
        <f>mergeValue(A49)</f>
        <v>1</v>
      </c>
      <c r="M49" s="563" t="s">
        <v>20</v>
      </c>
      <c r="N49" s="564"/>
      <c r="O49" s="945"/>
      <c r="P49" s="946"/>
      <c r="Q49" s="946"/>
      <c r="R49" s="946"/>
      <c r="S49" s="946"/>
      <c r="T49" s="946"/>
      <c r="U49" s="946"/>
      <c r="V49" s="947"/>
      <c r="W49" s="412" t="s">
        <v>476</v>
      </c>
      <c r="X49" s="538"/>
      <c r="Y49" s="542"/>
      <c r="Z49" s="542" t="str">
        <f t="shared" ref="Z49:Z62" si="1">IF(M49="","",M49 )</f>
        <v>Наименование тарифа</v>
      </c>
      <c r="AA49" s="542"/>
      <c r="AB49" s="542"/>
      <c r="AC49" s="542"/>
      <c r="AD49" s="538"/>
      <c r="AE49" s="538"/>
      <c r="AF49" s="538"/>
      <c r="AG49" s="538"/>
      <c r="AH49" s="538"/>
      <c r="AI49" s="538"/>
      <c r="AJ49" s="538"/>
    </row>
    <row r="50" spans="1:36" s="36" customFormat="1" ht="34.200000000000003">
      <c r="A50" s="895"/>
      <c r="B50" s="895">
        <v>1</v>
      </c>
      <c r="C50" s="667"/>
      <c r="D50" s="667"/>
      <c r="E50" s="669"/>
      <c r="F50" s="669"/>
      <c r="G50" s="669"/>
      <c r="H50" s="669"/>
      <c r="I50" s="653"/>
      <c r="J50" s="652"/>
      <c r="K50" s="655"/>
      <c r="L50" s="545" t="str">
        <f>mergeValue(A50) &amp;"."&amp; mergeValue(B50)</f>
        <v>1.1</v>
      </c>
      <c r="M50" s="513" t="s">
        <v>16</v>
      </c>
      <c r="N50" s="564"/>
      <c r="O50" s="945"/>
      <c r="P50" s="946"/>
      <c r="Q50" s="946"/>
      <c r="R50" s="946"/>
      <c r="S50" s="946"/>
      <c r="T50" s="946"/>
      <c r="U50" s="946"/>
      <c r="V50" s="947"/>
      <c r="W50" s="412" t="s">
        <v>477</v>
      </c>
      <c r="X50" s="538"/>
      <c r="Y50" s="542"/>
      <c r="Z50" s="542" t="str">
        <f t="shared" si="1"/>
        <v>Территория действия тарифа</v>
      </c>
      <c r="AA50" s="542"/>
      <c r="AB50" s="542"/>
      <c r="AC50" s="542"/>
      <c r="AD50" s="538"/>
      <c r="AE50" s="538"/>
      <c r="AF50" s="538"/>
      <c r="AG50" s="538"/>
      <c r="AH50" s="538"/>
      <c r="AI50" s="538"/>
      <c r="AJ50" s="538"/>
    </row>
    <row r="51" spans="1:36" s="36" customFormat="1" ht="22.8">
      <c r="A51" s="895"/>
      <c r="B51" s="895"/>
      <c r="C51" s="895">
        <v>1</v>
      </c>
      <c r="D51" s="667"/>
      <c r="E51" s="669"/>
      <c r="F51" s="669"/>
      <c r="G51" s="669"/>
      <c r="H51" s="669"/>
      <c r="I51" s="659"/>
      <c r="J51" s="652"/>
      <c r="K51" s="655"/>
      <c r="L51" s="545" t="str">
        <f>mergeValue(A51) &amp;"."&amp; mergeValue(B51)&amp;"."&amp; mergeValue(C51)</f>
        <v>1.1.1</v>
      </c>
      <c r="M51" s="514" t="s">
        <v>7</v>
      </c>
      <c r="N51" s="564"/>
      <c r="O51" s="945"/>
      <c r="P51" s="946"/>
      <c r="Q51" s="946"/>
      <c r="R51" s="946"/>
      <c r="S51" s="946"/>
      <c r="T51" s="946"/>
      <c r="U51" s="946"/>
      <c r="V51" s="947"/>
      <c r="W51" s="412" t="s">
        <v>634</v>
      </c>
      <c r="X51" s="538"/>
      <c r="Y51" s="542"/>
      <c r="Z51" s="542" t="str">
        <f t="shared" si="1"/>
        <v xml:space="preserve">Наименование системы теплоснабжения </v>
      </c>
      <c r="AA51" s="542"/>
      <c r="AB51" s="542"/>
      <c r="AC51" s="542"/>
      <c r="AD51" s="538"/>
      <c r="AE51" s="538"/>
      <c r="AF51" s="538"/>
      <c r="AG51" s="538"/>
      <c r="AH51" s="538"/>
      <c r="AI51" s="538"/>
      <c r="AJ51" s="538"/>
    </row>
    <row r="52" spans="1:36" s="36" customFormat="1" ht="22.8">
      <c r="A52" s="895"/>
      <c r="B52" s="895"/>
      <c r="C52" s="895"/>
      <c r="D52" s="895">
        <v>1</v>
      </c>
      <c r="E52" s="669"/>
      <c r="F52" s="669"/>
      <c r="G52" s="669"/>
      <c r="H52" s="669"/>
      <c r="I52" s="659"/>
      <c r="J52" s="652"/>
      <c r="K52" s="655"/>
      <c r="L52" s="545" t="str">
        <f>mergeValue(A52) &amp;"."&amp; mergeValue(B52)&amp;"."&amp; mergeValue(C52)&amp;"."&amp; mergeValue(D52)</f>
        <v>1.1.1.1</v>
      </c>
      <c r="M52" s="515" t="s">
        <v>22</v>
      </c>
      <c r="N52" s="564"/>
      <c r="O52" s="945"/>
      <c r="P52" s="946"/>
      <c r="Q52" s="946"/>
      <c r="R52" s="946"/>
      <c r="S52" s="946"/>
      <c r="T52" s="946"/>
      <c r="U52" s="946"/>
      <c r="V52" s="947"/>
      <c r="W52" s="412" t="s">
        <v>635</v>
      </c>
      <c r="X52" s="538"/>
      <c r="Y52" s="542"/>
      <c r="Z52" s="542" t="str">
        <f t="shared" si="1"/>
        <v xml:space="preserve">Источник тепловой энергии  </v>
      </c>
      <c r="AA52" s="542"/>
      <c r="AB52" s="542"/>
      <c r="AC52" s="542"/>
      <c r="AD52" s="538"/>
      <c r="AE52" s="538"/>
      <c r="AF52" s="538"/>
      <c r="AG52" s="538"/>
      <c r="AH52" s="538"/>
      <c r="AI52" s="538"/>
      <c r="AJ52" s="538"/>
    </row>
    <row r="53" spans="1:36" s="36" customFormat="1" ht="114">
      <c r="A53" s="895"/>
      <c r="B53" s="895"/>
      <c r="C53" s="895"/>
      <c r="D53" s="895"/>
      <c r="E53" s="895">
        <v>1</v>
      </c>
      <c r="F53" s="669"/>
      <c r="G53" s="669"/>
      <c r="H53" s="667">
        <v>1</v>
      </c>
      <c r="I53" s="895">
        <v>1</v>
      </c>
      <c r="J53" s="669"/>
      <c r="K53" s="671"/>
      <c r="L53" s="545" t="str">
        <f>mergeValue(A53) &amp;"."&amp; mergeValue(B53)&amp;"."&amp; mergeValue(C53)&amp;"."&amp; mergeValue(D53)&amp;"."&amp; mergeValue(E53)</f>
        <v>1.1.1.1.1</v>
      </c>
      <c r="M53" s="517" t="s">
        <v>9</v>
      </c>
      <c r="N53" s="564"/>
      <c r="O53" s="898"/>
      <c r="P53" s="899"/>
      <c r="Q53" s="899"/>
      <c r="R53" s="899"/>
      <c r="S53" s="899"/>
      <c r="T53" s="899"/>
      <c r="U53" s="899"/>
      <c r="V53" s="900"/>
      <c r="W53" s="412" t="s">
        <v>639</v>
      </c>
      <c r="X53" s="538"/>
      <c r="Y53" s="542"/>
      <c r="Z53" s="542" t="str">
        <f t="shared" si="1"/>
        <v>Схема подключения теплопотребляющей установки к коллектору источника тепловой энергии</v>
      </c>
      <c r="AA53" s="542"/>
      <c r="AB53" s="542"/>
      <c r="AC53" s="542"/>
      <c r="AD53" s="538"/>
      <c r="AE53" s="538"/>
      <c r="AF53" s="538"/>
      <c r="AG53" s="538"/>
      <c r="AH53" s="538"/>
      <c r="AI53" s="538"/>
      <c r="AJ53" s="538"/>
    </row>
    <row r="54" spans="1:36" s="36" customFormat="1" ht="91.2">
      <c r="A54" s="895"/>
      <c r="B54" s="895"/>
      <c r="C54" s="895"/>
      <c r="D54" s="895"/>
      <c r="E54" s="895"/>
      <c r="F54" s="895">
        <v>1</v>
      </c>
      <c r="G54" s="667"/>
      <c r="H54" s="667"/>
      <c r="I54" s="895"/>
      <c r="J54" s="895">
        <v>1</v>
      </c>
      <c r="K54" s="672"/>
      <c r="L54" s="545" t="str">
        <f>mergeValue(A54) &amp;"."&amp; mergeValue(B54)&amp;"."&amp; mergeValue(C54)&amp;"."&amp; mergeValue(D54)&amp;"."&amp; mergeValue(E54)&amp;"."&amp; mergeValue(F54)</f>
        <v>1.1.1.1.1.1</v>
      </c>
      <c r="M54" s="518" t="s">
        <v>10</v>
      </c>
      <c r="N54" s="564"/>
      <c r="O54" s="898"/>
      <c r="P54" s="899"/>
      <c r="Q54" s="899"/>
      <c r="R54" s="899"/>
      <c r="S54" s="899"/>
      <c r="T54" s="899"/>
      <c r="U54" s="899"/>
      <c r="V54" s="900"/>
      <c r="W54" s="412" t="s">
        <v>637</v>
      </c>
      <c r="X54" s="538"/>
      <c r="Y54" s="542"/>
      <c r="Z54" s="542" t="str">
        <f t="shared" si="1"/>
        <v>Группа потребителей</v>
      </c>
      <c r="AA54" s="542"/>
      <c r="AB54" s="542"/>
      <c r="AC54" s="542"/>
      <c r="AD54" s="538"/>
      <c r="AE54" s="538"/>
      <c r="AF54" s="538"/>
      <c r="AG54" s="538"/>
      <c r="AH54" s="538"/>
      <c r="AI54" s="538"/>
      <c r="AJ54" s="538"/>
    </row>
    <row r="55" spans="1:36" s="36" customFormat="1" ht="195.75" customHeight="1">
      <c r="A55" s="895"/>
      <c r="B55" s="895"/>
      <c r="C55" s="895"/>
      <c r="D55" s="895"/>
      <c r="E55" s="895"/>
      <c r="F55" s="895"/>
      <c r="G55" s="667">
        <v>1</v>
      </c>
      <c r="H55" s="667"/>
      <c r="I55" s="895"/>
      <c r="J55" s="895"/>
      <c r="K55" s="672">
        <v>1</v>
      </c>
      <c r="L55" s="545" t="str">
        <f>mergeValue(A55) &amp;"."&amp; mergeValue(B55)&amp;"."&amp; mergeValue(C55)&amp;"."&amp; mergeValue(D55)&amp;"."&amp; mergeValue(E55)&amp;"."&amp; mergeValue(F55)&amp;"."&amp; mergeValue(G55)</f>
        <v>1.1.1.1.1.1.1</v>
      </c>
      <c r="M55" s="751"/>
      <c r="N55" s="564"/>
      <c r="O55" s="524"/>
      <c r="P55" s="524"/>
      <c r="Q55" s="771"/>
      <c r="R55" s="890"/>
      <c r="S55" s="891" t="s">
        <v>84</v>
      </c>
      <c r="T55" s="890"/>
      <c r="U55" s="891" t="s">
        <v>84</v>
      </c>
      <c r="V55" s="524"/>
      <c r="W55" s="865" t="s">
        <v>656</v>
      </c>
      <c r="X55" s="538" t="str">
        <f>strCheckDate(O56:V56)</f>
        <v/>
      </c>
      <c r="Y55" s="542"/>
      <c r="Z55" s="542" t="str">
        <f t="shared" si="1"/>
        <v/>
      </c>
      <c r="AA55" s="542"/>
      <c r="AB55" s="542"/>
      <c r="AC55" s="542"/>
      <c r="AD55" s="538"/>
      <c r="AE55" s="538"/>
      <c r="AF55" s="538"/>
      <c r="AG55" s="538"/>
      <c r="AH55" s="538"/>
      <c r="AI55" s="538"/>
      <c r="AJ55" s="538"/>
    </row>
    <row r="56" spans="1:36" s="36" customFormat="1" ht="14.25" hidden="1" customHeight="1">
      <c r="A56" s="895"/>
      <c r="B56" s="895"/>
      <c r="C56" s="895"/>
      <c r="D56" s="895"/>
      <c r="E56" s="895"/>
      <c r="F56" s="895"/>
      <c r="G56" s="667"/>
      <c r="H56" s="667"/>
      <c r="I56" s="895"/>
      <c r="J56" s="895"/>
      <c r="K56" s="672"/>
      <c r="L56" s="293"/>
      <c r="M56" s="564"/>
      <c r="N56" s="564"/>
      <c r="O56" s="524"/>
      <c r="P56" s="524"/>
      <c r="Q56" s="537" t="str">
        <f>R55 &amp; "-" &amp; T55</f>
        <v>-</v>
      </c>
      <c r="R56" s="890"/>
      <c r="S56" s="891"/>
      <c r="T56" s="890"/>
      <c r="U56" s="891"/>
      <c r="V56" s="524"/>
      <c r="W56" s="865"/>
      <c r="X56" s="538"/>
      <c r="Y56" s="542"/>
      <c r="Z56" s="542" t="str">
        <f t="shared" si="1"/>
        <v/>
      </c>
      <c r="AA56" s="542"/>
      <c r="AB56" s="542"/>
      <c r="AC56" s="542"/>
      <c r="AD56" s="538"/>
      <c r="AE56" s="538"/>
      <c r="AF56" s="538"/>
      <c r="AG56" s="538"/>
      <c r="AH56" s="538"/>
      <c r="AI56" s="538"/>
      <c r="AJ56" s="538"/>
    </row>
    <row r="57" spans="1:36" s="36" customFormat="1" ht="15" customHeight="1">
      <c r="A57" s="895"/>
      <c r="B57" s="895"/>
      <c r="C57" s="895"/>
      <c r="D57" s="895"/>
      <c r="E57" s="895"/>
      <c r="F57" s="895"/>
      <c r="G57" s="669"/>
      <c r="H57" s="667"/>
      <c r="I57" s="895"/>
      <c r="J57" s="895"/>
      <c r="K57" s="671"/>
      <c r="L57" s="511"/>
      <c r="M57" s="520" t="s">
        <v>25</v>
      </c>
      <c r="N57" s="162"/>
      <c r="O57" s="162"/>
      <c r="P57" s="162"/>
      <c r="Q57" s="162"/>
      <c r="R57" s="162"/>
      <c r="S57" s="162"/>
      <c r="T57" s="162"/>
      <c r="U57" s="162"/>
      <c r="V57" s="522"/>
      <c r="W57" s="865"/>
      <c r="X57" s="538"/>
      <c r="Y57" s="542"/>
      <c r="Z57" s="542" t="str">
        <f t="shared" si="1"/>
        <v>Добавить вид теплоносителя (параметры теплоносителя)</v>
      </c>
      <c r="AA57" s="542"/>
      <c r="AB57" s="542"/>
      <c r="AC57" s="542"/>
      <c r="AD57" s="538"/>
      <c r="AE57" s="538"/>
      <c r="AF57" s="538"/>
      <c r="AG57" s="538"/>
      <c r="AH57" s="538"/>
      <c r="AI57" s="538"/>
      <c r="AJ57" s="538"/>
    </row>
    <row r="58" spans="1:36" s="36" customFormat="1" ht="15" customHeight="1">
      <c r="A58" s="895"/>
      <c r="B58" s="895"/>
      <c r="C58" s="895"/>
      <c r="D58" s="895"/>
      <c r="E58" s="895"/>
      <c r="F58" s="669"/>
      <c r="G58" s="669"/>
      <c r="H58" s="667"/>
      <c r="I58" s="895"/>
      <c r="J58" s="669"/>
      <c r="K58" s="671"/>
      <c r="L58" s="511"/>
      <c r="M58" s="519" t="s">
        <v>11</v>
      </c>
      <c r="N58" s="162"/>
      <c r="O58" s="162"/>
      <c r="P58" s="162"/>
      <c r="Q58" s="162"/>
      <c r="R58" s="162"/>
      <c r="S58" s="162"/>
      <c r="T58" s="162"/>
      <c r="U58" s="525"/>
      <c r="V58" s="162"/>
      <c r="W58" s="582"/>
      <c r="X58" s="538"/>
      <c r="Y58" s="542"/>
      <c r="Z58" s="542" t="str">
        <f t="shared" si="1"/>
        <v>Добавить группу потребителей</v>
      </c>
      <c r="AA58" s="542"/>
      <c r="AB58" s="542"/>
      <c r="AC58" s="542"/>
      <c r="AD58" s="538"/>
      <c r="AE58" s="538"/>
      <c r="AF58" s="538"/>
      <c r="AG58" s="538"/>
      <c r="AH58" s="538"/>
      <c r="AI58" s="538"/>
      <c r="AJ58" s="538"/>
    </row>
    <row r="59" spans="1:36" s="36" customFormat="1" ht="15" customHeight="1">
      <c r="A59" s="895"/>
      <c r="B59" s="895"/>
      <c r="C59" s="895"/>
      <c r="D59" s="895"/>
      <c r="E59" s="670"/>
      <c r="F59" s="669"/>
      <c r="G59" s="669"/>
      <c r="H59" s="669"/>
      <c r="I59" s="654"/>
      <c r="J59" s="85"/>
      <c r="K59" s="660"/>
      <c r="L59" s="511"/>
      <c r="M59" s="516" t="s">
        <v>12</v>
      </c>
      <c r="N59" s="162"/>
      <c r="O59" s="162"/>
      <c r="P59" s="162"/>
      <c r="Q59" s="162"/>
      <c r="R59" s="162"/>
      <c r="S59" s="162"/>
      <c r="T59" s="162"/>
      <c r="U59" s="525"/>
      <c r="V59" s="162"/>
      <c r="W59" s="582"/>
      <c r="X59" s="538"/>
      <c r="Y59" s="542"/>
      <c r="Z59" s="542" t="str">
        <f t="shared" si="1"/>
        <v>Добавить схему подключения</v>
      </c>
      <c r="AA59" s="542"/>
      <c r="AB59" s="542"/>
      <c r="AC59" s="542"/>
      <c r="AD59" s="538"/>
      <c r="AE59" s="538"/>
      <c r="AF59" s="538"/>
      <c r="AG59" s="538"/>
      <c r="AH59" s="538"/>
      <c r="AI59" s="538"/>
      <c r="AJ59" s="538"/>
    </row>
    <row r="60" spans="1:36" s="36" customFormat="1" ht="15" customHeight="1">
      <c r="A60" s="895"/>
      <c r="B60" s="895"/>
      <c r="C60" s="895"/>
      <c r="D60" s="670"/>
      <c r="E60" s="670"/>
      <c r="F60" s="669"/>
      <c r="G60" s="669"/>
      <c r="H60" s="669"/>
      <c r="I60" s="654"/>
      <c r="J60" s="85"/>
      <c r="K60" s="660"/>
      <c r="L60" s="511"/>
      <c r="M60" s="150" t="s">
        <v>17</v>
      </c>
      <c r="N60" s="162"/>
      <c r="O60" s="162"/>
      <c r="P60" s="162"/>
      <c r="Q60" s="162"/>
      <c r="R60" s="162"/>
      <c r="S60" s="162"/>
      <c r="T60" s="162"/>
      <c r="U60" s="525"/>
      <c r="V60" s="162"/>
      <c r="W60" s="582"/>
      <c r="X60" s="538"/>
      <c r="Y60" s="542"/>
      <c r="Z60" s="542" t="str">
        <f t="shared" si="1"/>
        <v>Добавить источник тепловой энергии</v>
      </c>
      <c r="AA60" s="542"/>
      <c r="AB60" s="542"/>
      <c r="AC60" s="542"/>
      <c r="AD60" s="538"/>
      <c r="AE60" s="538"/>
      <c r="AF60" s="538"/>
      <c r="AG60" s="538"/>
      <c r="AH60" s="538"/>
      <c r="AI60" s="538"/>
      <c r="AJ60" s="538"/>
    </row>
    <row r="61" spans="1:36" s="36" customFormat="1" ht="15" customHeight="1">
      <c r="A61" s="895"/>
      <c r="B61" s="895"/>
      <c r="C61" s="670"/>
      <c r="D61" s="670"/>
      <c r="E61" s="670"/>
      <c r="F61" s="670"/>
      <c r="G61" s="673"/>
      <c r="H61" s="654"/>
      <c r="I61" s="664"/>
      <c r="J61" s="85"/>
      <c r="K61" s="665"/>
      <c r="L61" s="511"/>
      <c r="M61" s="149" t="s">
        <v>18</v>
      </c>
      <c r="N61" s="162"/>
      <c r="O61" s="162"/>
      <c r="P61" s="162"/>
      <c r="Q61" s="162"/>
      <c r="R61" s="162"/>
      <c r="S61" s="162"/>
      <c r="T61" s="162"/>
      <c r="U61" s="525"/>
      <c r="V61" s="162"/>
      <c r="W61" s="582"/>
      <c r="X61" s="538"/>
      <c r="Y61" s="542"/>
      <c r="Z61" s="542" t="str">
        <f t="shared" si="1"/>
        <v>Добавить наименование системы теплоснабжения</v>
      </c>
      <c r="AA61" s="542"/>
      <c r="AB61" s="542"/>
      <c r="AC61" s="542"/>
      <c r="AD61" s="538"/>
      <c r="AE61" s="538"/>
      <c r="AF61" s="538"/>
      <c r="AG61" s="538"/>
      <c r="AH61" s="538"/>
      <c r="AI61" s="538"/>
      <c r="AJ61" s="538"/>
    </row>
    <row r="62" spans="1:36" s="36" customFormat="1" ht="15" customHeight="1">
      <c r="A62" s="895"/>
      <c r="B62" s="670"/>
      <c r="C62" s="670"/>
      <c r="D62" s="670"/>
      <c r="E62" s="670"/>
      <c r="F62" s="670"/>
      <c r="G62" s="673"/>
      <c r="H62" s="654"/>
      <c r="I62" s="654"/>
      <c r="J62" s="85"/>
      <c r="K62" s="660"/>
      <c r="L62" s="511"/>
      <c r="M62" s="155" t="s">
        <v>19</v>
      </c>
      <c r="N62" s="162"/>
      <c r="O62" s="162"/>
      <c r="P62" s="162"/>
      <c r="Q62" s="162"/>
      <c r="R62" s="162"/>
      <c r="S62" s="162"/>
      <c r="T62" s="162"/>
      <c r="U62" s="525"/>
      <c r="V62" s="162"/>
      <c r="W62" s="582"/>
      <c r="X62" s="538"/>
      <c r="Y62" s="542"/>
      <c r="Z62" s="542" t="str">
        <f t="shared" si="1"/>
        <v>Добавить территорию действия тарифа</v>
      </c>
      <c r="AA62" s="542"/>
      <c r="AB62" s="542"/>
      <c r="AC62" s="542"/>
      <c r="AD62" s="538"/>
      <c r="AE62" s="538"/>
      <c r="AF62" s="538"/>
      <c r="AG62" s="538"/>
      <c r="AH62" s="538"/>
      <c r="AI62" s="538"/>
      <c r="AJ62" s="538"/>
    </row>
    <row r="63" spans="1:36" ht="15" customHeight="1">
      <c r="L63" s="481"/>
      <c r="M63" s="165" t="s">
        <v>309</v>
      </c>
      <c r="N63" s="162"/>
      <c r="O63" s="162"/>
      <c r="P63" s="162"/>
      <c r="Q63" s="162"/>
      <c r="R63" s="162"/>
      <c r="S63" s="162"/>
      <c r="T63" s="162"/>
      <c r="U63" s="525"/>
      <c r="V63" s="162"/>
      <c r="W63" s="162"/>
      <c r="X63" s="162"/>
      <c r="Y63" s="162"/>
      <c r="Z63" s="162"/>
      <c r="AA63" s="162"/>
      <c r="AB63" s="525"/>
      <c r="AC63" s="162"/>
      <c r="AD63" s="582"/>
      <c r="AE63" s="540"/>
      <c r="AF63" s="540"/>
      <c r="AG63" s="540"/>
      <c r="AH63" s="540"/>
    </row>
    <row r="64" spans="1:36" ht="18.75" customHeight="1"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</row>
    <row r="65" spans="1:36" s="35" customFormat="1" ht="17.100000000000001" customHeight="1">
      <c r="A65" s="35" t="s">
        <v>13</v>
      </c>
      <c r="C65" s="35" t="s">
        <v>50</v>
      </c>
      <c r="V65" s="158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</row>
    <row r="66" spans="1:36" ht="17.100000000000001" customHeight="1"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</row>
    <row r="67" spans="1:36" s="36" customFormat="1" ht="22.8">
      <c r="A67" s="895">
        <v>1</v>
      </c>
      <c r="B67" s="674"/>
      <c r="C67" s="674"/>
      <c r="D67" s="674"/>
      <c r="E67" s="675"/>
      <c r="F67" s="676"/>
      <c r="G67" s="676"/>
      <c r="H67" s="676"/>
      <c r="I67" s="226"/>
      <c r="J67" s="654"/>
      <c r="K67" s="660"/>
      <c r="L67" s="545">
        <f>mergeValue(A67)</f>
        <v>1</v>
      </c>
      <c r="M67" s="563" t="s">
        <v>20</v>
      </c>
      <c r="N67" s="564"/>
      <c r="O67" s="945"/>
      <c r="P67" s="946"/>
      <c r="Q67" s="946"/>
      <c r="R67" s="946"/>
      <c r="S67" s="946"/>
      <c r="T67" s="946"/>
      <c r="U67" s="946"/>
      <c r="V67" s="947"/>
      <c r="W67" s="412" t="s">
        <v>476</v>
      </c>
      <c r="X67" s="538"/>
      <c r="Y67" s="542"/>
      <c r="Z67" s="542" t="str">
        <f t="shared" ref="Z67:Z80" si="2">IF(M67="","",M67 )</f>
        <v>Наименование тарифа</v>
      </c>
      <c r="AA67" s="542"/>
      <c r="AB67" s="542"/>
      <c r="AC67" s="542"/>
      <c r="AD67" s="538"/>
      <c r="AE67" s="538"/>
      <c r="AF67" s="538"/>
      <c r="AG67" s="538"/>
      <c r="AH67" s="538"/>
      <c r="AI67" s="538"/>
      <c r="AJ67" s="538"/>
    </row>
    <row r="68" spans="1:36" s="36" customFormat="1" ht="34.200000000000003">
      <c r="A68" s="895"/>
      <c r="B68" s="895">
        <v>1</v>
      </c>
      <c r="C68" s="674"/>
      <c r="D68" s="674"/>
      <c r="E68" s="676"/>
      <c r="F68" s="676"/>
      <c r="G68" s="676"/>
      <c r="H68" s="676"/>
      <c r="I68" s="653"/>
      <c r="J68" s="652"/>
      <c r="K68" s="655"/>
      <c r="L68" s="545" t="str">
        <f>mergeValue(A68) &amp;"."&amp; mergeValue(B68)</f>
        <v>1.1</v>
      </c>
      <c r="M68" s="513" t="s">
        <v>16</v>
      </c>
      <c r="N68" s="564"/>
      <c r="O68" s="945"/>
      <c r="P68" s="946"/>
      <c r="Q68" s="946"/>
      <c r="R68" s="946"/>
      <c r="S68" s="946"/>
      <c r="T68" s="946"/>
      <c r="U68" s="946"/>
      <c r="V68" s="947"/>
      <c r="W68" s="412" t="s">
        <v>477</v>
      </c>
      <c r="X68" s="538"/>
      <c r="Y68" s="542"/>
      <c r="Z68" s="542" t="str">
        <f t="shared" si="2"/>
        <v>Территория действия тарифа</v>
      </c>
      <c r="AA68" s="542"/>
      <c r="AB68" s="542"/>
      <c r="AC68" s="542"/>
      <c r="AD68" s="538"/>
      <c r="AE68" s="538"/>
      <c r="AF68" s="538"/>
      <c r="AG68" s="538"/>
      <c r="AH68" s="538"/>
      <c r="AI68" s="538"/>
      <c r="AJ68" s="538"/>
    </row>
    <row r="69" spans="1:36" s="36" customFormat="1" ht="22.8">
      <c r="A69" s="895"/>
      <c r="B69" s="895"/>
      <c r="C69" s="895">
        <v>1</v>
      </c>
      <c r="D69" s="674"/>
      <c r="E69" s="676"/>
      <c r="F69" s="676"/>
      <c r="G69" s="676"/>
      <c r="H69" s="676"/>
      <c r="I69" s="659"/>
      <c r="J69" s="652"/>
      <c r="K69" s="655"/>
      <c r="L69" s="545" t="str">
        <f>mergeValue(A69) &amp;"."&amp; mergeValue(B69)&amp;"."&amp; mergeValue(C69)</f>
        <v>1.1.1</v>
      </c>
      <c r="M69" s="514" t="s">
        <v>7</v>
      </c>
      <c r="N69" s="564"/>
      <c r="O69" s="945"/>
      <c r="P69" s="946"/>
      <c r="Q69" s="946"/>
      <c r="R69" s="946"/>
      <c r="S69" s="946"/>
      <c r="T69" s="946"/>
      <c r="U69" s="946"/>
      <c r="V69" s="947"/>
      <c r="W69" s="412" t="s">
        <v>634</v>
      </c>
      <c r="X69" s="538"/>
      <c r="Y69" s="542"/>
      <c r="Z69" s="542" t="str">
        <f t="shared" si="2"/>
        <v xml:space="preserve">Наименование системы теплоснабжения </v>
      </c>
      <c r="AA69" s="542"/>
      <c r="AB69" s="542"/>
      <c r="AC69" s="542"/>
      <c r="AD69" s="538"/>
      <c r="AE69" s="538"/>
      <c r="AF69" s="538"/>
      <c r="AG69" s="538"/>
      <c r="AH69" s="538"/>
      <c r="AI69" s="538"/>
      <c r="AJ69" s="538"/>
    </row>
    <row r="70" spans="1:36" s="36" customFormat="1" ht="22.8">
      <c r="A70" s="895"/>
      <c r="B70" s="895"/>
      <c r="C70" s="895"/>
      <c r="D70" s="895">
        <v>1</v>
      </c>
      <c r="E70" s="676"/>
      <c r="F70" s="676"/>
      <c r="G70" s="676"/>
      <c r="H70" s="676"/>
      <c r="I70" s="659"/>
      <c r="J70" s="652"/>
      <c r="K70" s="655"/>
      <c r="L70" s="545" t="str">
        <f>mergeValue(A70) &amp;"."&amp; mergeValue(B70)&amp;"."&amp; mergeValue(C70)&amp;"."&amp; mergeValue(D70)</f>
        <v>1.1.1.1</v>
      </c>
      <c r="M70" s="515" t="s">
        <v>22</v>
      </c>
      <c r="N70" s="564"/>
      <c r="O70" s="945"/>
      <c r="P70" s="946"/>
      <c r="Q70" s="946"/>
      <c r="R70" s="946"/>
      <c r="S70" s="946"/>
      <c r="T70" s="946"/>
      <c r="U70" s="946"/>
      <c r="V70" s="947"/>
      <c r="W70" s="412" t="s">
        <v>635</v>
      </c>
      <c r="X70" s="538"/>
      <c r="Y70" s="542"/>
      <c r="Z70" s="542" t="str">
        <f t="shared" si="2"/>
        <v xml:space="preserve">Источник тепловой энергии  </v>
      </c>
      <c r="AA70" s="542"/>
      <c r="AB70" s="542"/>
      <c r="AC70" s="542"/>
      <c r="AD70" s="538"/>
      <c r="AE70" s="538"/>
      <c r="AF70" s="538"/>
      <c r="AG70" s="538"/>
      <c r="AH70" s="538"/>
      <c r="AI70" s="538"/>
      <c r="AJ70" s="538"/>
    </row>
    <row r="71" spans="1:36" s="36" customFormat="1" ht="114">
      <c r="A71" s="895"/>
      <c r="B71" s="895"/>
      <c r="C71" s="895"/>
      <c r="D71" s="895"/>
      <c r="E71" s="895">
        <v>1</v>
      </c>
      <c r="F71" s="676"/>
      <c r="G71" s="676"/>
      <c r="H71" s="674">
        <v>1</v>
      </c>
      <c r="I71" s="895">
        <v>1</v>
      </c>
      <c r="J71" s="676"/>
      <c r="K71" s="678"/>
      <c r="L71" s="545" t="str">
        <f>mergeValue(A71) &amp;"."&amp; mergeValue(B71)&amp;"."&amp; mergeValue(C71)&amp;"."&amp; mergeValue(D71)&amp;"."&amp; mergeValue(E71)</f>
        <v>1.1.1.1.1</v>
      </c>
      <c r="M71" s="517" t="s">
        <v>9</v>
      </c>
      <c r="N71" s="564"/>
      <c r="O71" s="898"/>
      <c r="P71" s="899"/>
      <c r="Q71" s="899"/>
      <c r="R71" s="899"/>
      <c r="S71" s="899"/>
      <c r="T71" s="899"/>
      <c r="U71" s="899"/>
      <c r="V71" s="900"/>
      <c r="W71" s="412" t="s">
        <v>639</v>
      </c>
      <c r="X71" s="538"/>
      <c r="Y71" s="542"/>
      <c r="Z71" s="542" t="str">
        <f t="shared" si="2"/>
        <v>Схема подключения теплопотребляющей установки к коллектору источника тепловой энергии</v>
      </c>
      <c r="AA71" s="542"/>
      <c r="AB71" s="542"/>
      <c r="AC71" s="542"/>
      <c r="AD71" s="538"/>
      <c r="AE71" s="538"/>
      <c r="AF71" s="538"/>
      <c r="AG71" s="538"/>
      <c r="AH71" s="538"/>
      <c r="AI71" s="538"/>
      <c r="AJ71" s="538"/>
    </row>
    <row r="72" spans="1:36" s="36" customFormat="1" ht="91.2">
      <c r="A72" s="895"/>
      <c r="B72" s="895"/>
      <c r="C72" s="895"/>
      <c r="D72" s="895"/>
      <c r="E72" s="895"/>
      <c r="F72" s="895">
        <v>1</v>
      </c>
      <c r="G72" s="674"/>
      <c r="H72" s="674"/>
      <c r="I72" s="895"/>
      <c r="J72" s="895">
        <v>1</v>
      </c>
      <c r="K72" s="679"/>
      <c r="L72" s="545" t="str">
        <f>mergeValue(A72) &amp;"."&amp; mergeValue(B72)&amp;"."&amp; mergeValue(C72)&amp;"."&amp; mergeValue(D72)&amp;"."&amp; mergeValue(E72)&amp;"."&amp; mergeValue(F72)</f>
        <v>1.1.1.1.1.1</v>
      </c>
      <c r="M72" s="518" t="s">
        <v>10</v>
      </c>
      <c r="N72" s="564"/>
      <c r="O72" s="898"/>
      <c r="P72" s="899"/>
      <c r="Q72" s="899"/>
      <c r="R72" s="899"/>
      <c r="S72" s="899"/>
      <c r="T72" s="899"/>
      <c r="U72" s="899"/>
      <c r="V72" s="900"/>
      <c r="W72" s="412" t="s">
        <v>637</v>
      </c>
      <c r="X72" s="538"/>
      <c r="Y72" s="542"/>
      <c r="Z72" s="542" t="str">
        <f t="shared" si="2"/>
        <v>Группа потребителей</v>
      </c>
      <c r="AA72" s="542"/>
      <c r="AB72" s="542"/>
      <c r="AC72" s="542"/>
      <c r="AD72" s="538"/>
      <c r="AE72" s="538"/>
      <c r="AF72" s="538"/>
      <c r="AG72" s="538"/>
      <c r="AH72" s="538"/>
      <c r="AI72" s="538"/>
      <c r="AJ72" s="538"/>
    </row>
    <row r="73" spans="1:36" s="36" customFormat="1" ht="195.75" customHeight="1">
      <c r="A73" s="895"/>
      <c r="B73" s="895"/>
      <c r="C73" s="895"/>
      <c r="D73" s="895"/>
      <c r="E73" s="895"/>
      <c r="F73" s="895"/>
      <c r="G73" s="674">
        <v>1</v>
      </c>
      <c r="H73" s="674"/>
      <c r="I73" s="895"/>
      <c r="J73" s="895"/>
      <c r="K73" s="679">
        <v>1</v>
      </c>
      <c r="L73" s="545" t="str">
        <f>mergeValue(A73) &amp;"."&amp; mergeValue(B73)&amp;"."&amp; mergeValue(C73)&amp;"."&amp; mergeValue(D73)&amp;"."&amp; mergeValue(E73)&amp;"."&amp; mergeValue(F73)&amp;"."&amp; mergeValue(G73)</f>
        <v>1.1.1.1.1.1.1</v>
      </c>
      <c r="M73" s="751"/>
      <c r="N73" s="564"/>
      <c r="O73" s="524"/>
      <c r="P73" s="524"/>
      <c r="Q73" s="771"/>
      <c r="R73" s="890"/>
      <c r="S73" s="891" t="s">
        <v>84</v>
      </c>
      <c r="T73" s="890"/>
      <c r="U73" s="891" t="s">
        <v>84</v>
      </c>
      <c r="V73" s="524"/>
      <c r="W73" s="865" t="s">
        <v>656</v>
      </c>
      <c r="X73" s="538" t="str">
        <f>strCheckDate(O74:V74)</f>
        <v/>
      </c>
      <c r="Y73" s="542"/>
      <c r="Z73" s="542" t="str">
        <f t="shared" si="2"/>
        <v/>
      </c>
      <c r="AA73" s="542"/>
      <c r="AB73" s="542"/>
      <c r="AC73" s="542"/>
      <c r="AD73" s="538"/>
      <c r="AE73" s="538"/>
      <c r="AF73" s="538"/>
      <c r="AG73" s="538"/>
      <c r="AH73" s="538"/>
      <c r="AI73" s="538"/>
      <c r="AJ73" s="538"/>
    </row>
    <row r="74" spans="1:36" s="36" customFormat="1" ht="14.25" hidden="1" customHeight="1">
      <c r="A74" s="895"/>
      <c r="B74" s="895"/>
      <c r="C74" s="895"/>
      <c r="D74" s="895"/>
      <c r="E74" s="895"/>
      <c r="F74" s="895"/>
      <c r="G74" s="674"/>
      <c r="H74" s="674"/>
      <c r="I74" s="895"/>
      <c r="J74" s="895"/>
      <c r="K74" s="679"/>
      <c r="L74" s="293"/>
      <c r="M74" s="564"/>
      <c r="N74" s="564"/>
      <c r="O74" s="524"/>
      <c r="P74" s="524"/>
      <c r="Q74" s="537" t="str">
        <f>R73 &amp; "-" &amp; T73</f>
        <v>-</v>
      </c>
      <c r="R74" s="890"/>
      <c r="S74" s="891"/>
      <c r="T74" s="890"/>
      <c r="U74" s="891"/>
      <c r="V74" s="524"/>
      <c r="W74" s="865"/>
      <c r="X74" s="538"/>
      <c r="Y74" s="542"/>
      <c r="Z74" s="542" t="str">
        <f t="shared" si="2"/>
        <v/>
      </c>
      <c r="AA74" s="542"/>
      <c r="AB74" s="542"/>
      <c r="AC74" s="542"/>
      <c r="AD74" s="538"/>
      <c r="AE74" s="538"/>
      <c r="AF74" s="538"/>
      <c r="AG74" s="538"/>
      <c r="AH74" s="538"/>
      <c r="AI74" s="538"/>
      <c r="AJ74" s="538"/>
    </row>
    <row r="75" spans="1:36" s="36" customFormat="1" ht="15" customHeight="1">
      <c r="A75" s="895"/>
      <c r="B75" s="895"/>
      <c r="C75" s="895"/>
      <c r="D75" s="895"/>
      <c r="E75" s="895"/>
      <c r="F75" s="895"/>
      <c r="G75" s="676"/>
      <c r="H75" s="674"/>
      <c r="I75" s="895"/>
      <c r="J75" s="895"/>
      <c r="K75" s="678"/>
      <c r="L75" s="511"/>
      <c r="M75" s="520" t="s">
        <v>25</v>
      </c>
      <c r="N75" s="162"/>
      <c r="O75" s="162"/>
      <c r="P75" s="162"/>
      <c r="Q75" s="162"/>
      <c r="R75" s="162"/>
      <c r="S75" s="162"/>
      <c r="T75" s="162"/>
      <c r="U75" s="162"/>
      <c r="V75" s="522"/>
      <c r="W75" s="865"/>
      <c r="X75" s="538"/>
      <c r="Y75" s="542"/>
      <c r="Z75" s="542" t="str">
        <f t="shared" si="2"/>
        <v>Добавить вид теплоносителя (параметры теплоносителя)</v>
      </c>
      <c r="AA75" s="542"/>
      <c r="AB75" s="542"/>
      <c r="AC75" s="542"/>
      <c r="AD75" s="538"/>
      <c r="AE75" s="538"/>
      <c r="AF75" s="538"/>
      <c r="AG75" s="538"/>
      <c r="AH75" s="538"/>
      <c r="AI75" s="538"/>
      <c r="AJ75" s="538"/>
    </row>
    <row r="76" spans="1:36" s="36" customFormat="1" ht="15" customHeight="1">
      <c r="A76" s="895"/>
      <c r="B76" s="895"/>
      <c r="C76" s="895"/>
      <c r="D76" s="895"/>
      <c r="E76" s="895"/>
      <c r="F76" s="676"/>
      <c r="G76" s="676"/>
      <c r="H76" s="674"/>
      <c r="I76" s="895"/>
      <c r="J76" s="676"/>
      <c r="K76" s="678"/>
      <c r="L76" s="511"/>
      <c r="M76" s="519" t="s">
        <v>11</v>
      </c>
      <c r="N76" s="162"/>
      <c r="O76" s="162"/>
      <c r="P76" s="162"/>
      <c r="Q76" s="162"/>
      <c r="R76" s="162"/>
      <c r="S76" s="162"/>
      <c r="T76" s="162"/>
      <c r="U76" s="525"/>
      <c r="V76" s="162"/>
      <c r="W76" s="582"/>
      <c r="X76" s="538"/>
      <c r="Y76" s="542"/>
      <c r="Z76" s="542" t="str">
        <f t="shared" si="2"/>
        <v>Добавить группу потребителей</v>
      </c>
      <c r="AA76" s="542"/>
      <c r="AB76" s="542"/>
      <c r="AC76" s="542"/>
      <c r="AD76" s="538"/>
      <c r="AE76" s="538"/>
      <c r="AF76" s="538"/>
      <c r="AG76" s="538"/>
      <c r="AH76" s="538"/>
      <c r="AI76" s="538"/>
      <c r="AJ76" s="538"/>
    </row>
    <row r="77" spans="1:36" s="36" customFormat="1" ht="15" customHeight="1">
      <c r="A77" s="895"/>
      <c r="B77" s="895"/>
      <c r="C77" s="895"/>
      <c r="D77" s="895"/>
      <c r="E77" s="677"/>
      <c r="F77" s="676"/>
      <c r="G77" s="676"/>
      <c r="H77" s="676"/>
      <c r="I77" s="654"/>
      <c r="J77" s="85"/>
      <c r="K77" s="660"/>
      <c r="L77" s="511"/>
      <c r="M77" s="516" t="s">
        <v>12</v>
      </c>
      <c r="N77" s="162"/>
      <c r="O77" s="162"/>
      <c r="P77" s="162"/>
      <c r="Q77" s="162"/>
      <c r="R77" s="162"/>
      <c r="S77" s="162"/>
      <c r="T77" s="162"/>
      <c r="U77" s="525"/>
      <c r="V77" s="162"/>
      <c r="W77" s="582"/>
      <c r="X77" s="538"/>
      <c r="Y77" s="542"/>
      <c r="Z77" s="542" t="str">
        <f t="shared" si="2"/>
        <v>Добавить схему подключения</v>
      </c>
      <c r="AA77" s="542"/>
      <c r="AB77" s="542"/>
      <c r="AC77" s="542"/>
      <c r="AD77" s="538"/>
      <c r="AE77" s="538"/>
      <c r="AF77" s="538"/>
      <c r="AG77" s="538"/>
      <c r="AH77" s="538"/>
      <c r="AI77" s="538"/>
      <c r="AJ77" s="538"/>
    </row>
    <row r="78" spans="1:36" s="36" customFormat="1" ht="15" customHeight="1">
      <c r="A78" s="895"/>
      <c r="B78" s="895"/>
      <c r="C78" s="895"/>
      <c r="D78" s="677"/>
      <c r="E78" s="677"/>
      <c r="F78" s="676"/>
      <c r="G78" s="676"/>
      <c r="H78" s="676"/>
      <c r="I78" s="654"/>
      <c r="J78" s="85"/>
      <c r="K78" s="660"/>
      <c r="L78" s="511"/>
      <c r="M78" s="150" t="s">
        <v>17</v>
      </c>
      <c r="N78" s="162"/>
      <c r="O78" s="162"/>
      <c r="P78" s="162"/>
      <c r="Q78" s="162"/>
      <c r="R78" s="162"/>
      <c r="S78" s="162"/>
      <c r="T78" s="162"/>
      <c r="U78" s="525"/>
      <c r="V78" s="162"/>
      <c r="W78" s="582"/>
      <c r="X78" s="538"/>
      <c r="Y78" s="542"/>
      <c r="Z78" s="542" t="str">
        <f t="shared" si="2"/>
        <v>Добавить источник тепловой энергии</v>
      </c>
      <c r="AA78" s="542"/>
      <c r="AB78" s="542"/>
      <c r="AC78" s="542"/>
      <c r="AD78" s="538"/>
      <c r="AE78" s="538"/>
      <c r="AF78" s="538"/>
      <c r="AG78" s="538"/>
      <c r="AH78" s="538"/>
      <c r="AI78" s="538"/>
      <c r="AJ78" s="538"/>
    </row>
    <row r="79" spans="1:36" s="36" customFormat="1" ht="15" customHeight="1">
      <c r="A79" s="895"/>
      <c r="B79" s="895"/>
      <c r="C79" s="677"/>
      <c r="D79" s="677"/>
      <c r="E79" s="677"/>
      <c r="F79" s="677"/>
      <c r="G79" s="680"/>
      <c r="H79" s="654"/>
      <c r="I79" s="664"/>
      <c r="J79" s="85"/>
      <c r="K79" s="665"/>
      <c r="L79" s="511"/>
      <c r="M79" s="149" t="s">
        <v>18</v>
      </c>
      <c r="N79" s="162"/>
      <c r="O79" s="162"/>
      <c r="P79" s="162"/>
      <c r="Q79" s="162"/>
      <c r="R79" s="162"/>
      <c r="S79" s="162"/>
      <c r="T79" s="162"/>
      <c r="U79" s="525"/>
      <c r="V79" s="162"/>
      <c r="W79" s="582"/>
      <c r="X79" s="538"/>
      <c r="Y79" s="542"/>
      <c r="Z79" s="542" t="str">
        <f t="shared" si="2"/>
        <v>Добавить наименование системы теплоснабжения</v>
      </c>
      <c r="AA79" s="542"/>
      <c r="AB79" s="542"/>
      <c r="AC79" s="542"/>
      <c r="AD79" s="538"/>
      <c r="AE79" s="538"/>
      <c r="AF79" s="538"/>
      <c r="AG79" s="538"/>
      <c r="AH79" s="538"/>
      <c r="AI79" s="538"/>
      <c r="AJ79" s="538"/>
    </row>
    <row r="80" spans="1:36" s="36" customFormat="1" ht="15" customHeight="1">
      <c r="A80" s="895"/>
      <c r="B80" s="677"/>
      <c r="C80" s="677"/>
      <c r="D80" s="677"/>
      <c r="E80" s="677"/>
      <c r="F80" s="677"/>
      <c r="G80" s="680"/>
      <c r="H80" s="654"/>
      <c r="I80" s="654"/>
      <c r="J80" s="85"/>
      <c r="K80" s="660"/>
      <c r="L80" s="511"/>
      <c r="M80" s="155" t="s">
        <v>19</v>
      </c>
      <c r="N80" s="162"/>
      <c r="O80" s="162"/>
      <c r="P80" s="162"/>
      <c r="Q80" s="162"/>
      <c r="R80" s="162"/>
      <c r="S80" s="162"/>
      <c r="T80" s="162"/>
      <c r="U80" s="525"/>
      <c r="V80" s="162"/>
      <c r="W80" s="582"/>
      <c r="X80" s="538"/>
      <c r="Y80" s="542"/>
      <c r="Z80" s="542" t="str">
        <f t="shared" si="2"/>
        <v>Добавить территорию действия тарифа</v>
      </c>
      <c r="AA80" s="542"/>
      <c r="AB80" s="542"/>
      <c r="AC80" s="542"/>
      <c r="AD80" s="538"/>
      <c r="AE80" s="538"/>
      <c r="AF80" s="538"/>
      <c r="AG80" s="538"/>
      <c r="AH80" s="538"/>
      <c r="AI80" s="538"/>
      <c r="AJ80" s="538"/>
    </row>
    <row r="81" spans="1:36" ht="15" customHeight="1">
      <c r="L81" s="481"/>
      <c r="M81" s="165" t="s">
        <v>309</v>
      </c>
      <c r="N81" s="162"/>
      <c r="O81" s="162"/>
      <c r="P81" s="162"/>
      <c r="Q81" s="162"/>
      <c r="R81" s="162"/>
      <c r="S81" s="162"/>
      <c r="T81" s="162"/>
      <c r="U81" s="525"/>
      <c r="V81" s="162"/>
      <c r="W81" s="162"/>
      <c r="X81" s="162"/>
      <c r="Y81" s="162"/>
      <c r="Z81" s="162"/>
      <c r="AA81" s="162"/>
      <c r="AB81" s="525"/>
      <c r="AC81" s="162"/>
      <c r="AD81" s="582"/>
      <c r="AE81" s="540"/>
      <c r="AF81" s="540"/>
      <c r="AG81" s="540"/>
      <c r="AH81" s="540"/>
    </row>
    <row r="82" spans="1:36" ht="18.75" customHeight="1"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</row>
    <row r="83" spans="1:36" s="35" customFormat="1" ht="17.100000000000001" customHeight="1">
      <c r="A83" s="35" t="s">
        <v>13</v>
      </c>
      <c r="C83" s="35" t="s">
        <v>51</v>
      </c>
      <c r="V83" s="158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</row>
    <row r="84" spans="1:36" ht="17.100000000000001" customHeight="1"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</row>
    <row r="85" spans="1:36" s="36" customFormat="1" ht="22.8">
      <c r="A85" s="895">
        <v>1</v>
      </c>
      <c r="B85" s="689"/>
      <c r="C85" s="689"/>
      <c r="D85" s="689"/>
      <c r="E85" s="690"/>
      <c r="F85" s="691"/>
      <c r="G85" s="689"/>
      <c r="H85" s="689"/>
      <c r="I85" s="226"/>
      <c r="J85" s="654"/>
      <c r="K85" s="694">
        <v>1</v>
      </c>
      <c r="L85" s="545">
        <f>mergeValue(A85)</f>
        <v>1</v>
      </c>
      <c r="M85" s="563" t="s">
        <v>20</v>
      </c>
      <c r="N85" s="535"/>
      <c r="O85" s="949"/>
      <c r="P85" s="950"/>
      <c r="Q85" s="950"/>
      <c r="R85" s="950"/>
      <c r="S85" s="950"/>
      <c r="T85" s="950"/>
      <c r="U85" s="950"/>
      <c r="V85" s="951"/>
      <c r="W85" s="412" t="s">
        <v>659</v>
      </c>
      <c r="X85" s="538"/>
      <c r="Y85" s="538"/>
      <c r="Z85" s="538"/>
      <c r="AA85" s="538"/>
      <c r="AB85" s="538"/>
      <c r="AC85" s="538"/>
      <c r="AD85" s="538"/>
      <c r="AE85" s="538"/>
      <c r="AF85" s="538"/>
      <c r="AG85" s="538"/>
      <c r="AH85" s="538"/>
      <c r="AI85" s="538"/>
    </row>
    <row r="86" spans="1:36" s="36" customFormat="1" ht="34.200000000000003">
      <c r="A86" s="895"/>
      <c r="B86" s="895">
        <v>1</v>
      </c>
      <c r="C86" s="689"/>
      <c r="D86" s="689"/>
      <c r="E86" s="691"/>
      <c r="F86" s="691"/>
      <c r="G86" s="689"/>
      <c r="H86" s="689"/>
      <c r="I86" s="653"/>
      <c r="J86" s="652"/>
      <c r="K86" s="694">
        <v>1</v>
      </c>
      <c r="L86" s="545" t="str">
        <f>mergeValue(A86) &amp;"."&amp; mergeValue(B86)</f>
        <v>1.1</v>
      </c>
      <c r="M86" s="513" t="s">
        <v>16</v>
      </c>
      <c r="N86" s="535"/>
      <c r="O86" s="949"/>
      <c r="P86" s="950"/>
      <c r="Q86" s="950"/>
      <c r="R86" s="950"/>
      <c r="S86" s="950"/>
      <c r="T86" s="950"/>
      <c r="U86" s="950"/>
      <c r="V86" s="951"/>
      <c r="W86" s="412" t="s">
        <v>477</v>
      </c>
      <c r="X86" s="538"/>
      <c r="Y86" s="538"/>
      <c r="Z86" s="538"/>
      <c r="AA86" s="538"/>
      <c r="AB86" s="538"/>
      <c r="AC86" s="538"/>
      <c r="AD86" s="538"/>
      <c r="AE86" s="538"/>
      <c r="AF86" s="538"/>
      <c r="AG86" s="538"/>
      <c r="AH86" s="538"/>
      <c r="AI86" s="538"/>
    </row>
    <row r="87" spans="1:36" s="36" customFormat="1" ht="22.8">
      <c r="A87" s="895"/>
      <c r="B87" s="895"/>
      <c r="C87" s="895">
        <v>1</v>
      </c>
      <c r="D87" s="689"/>
      <c r="E87" s="691"/>
      <c r="F87" s="691"/>
      <c r="G87" s="689"/>
      <c r="H87" s="689"/>
      <c r="I87" s="659"/>
      <c r="J87" s="652"/>
      <c r="K87" s="694">
        <v>1</v>
      </c>
      <c r="L87" s="545" t="str">
        <f>mergeValue(A87) &amp;"."&amp; mergeValue(B87)&amp;"."&amp; mergeValue(C87)</f>
        <v>1.1.1</v>
      </c>
      <c r="M87" s="514" t="s">
        <v>7</v>
      </c>
      <c r="N87" s="535"/>
      <c r="O87" s="949"/>
      <c r="P87" s="950"/>
      <c r="Q87" s="950"/>
      <c r="R87" s="950"/>
      <c r="S87" s="950"/>
      <c r="T87" s="950"/>
      <c r="U87" s="950"/>
      <c r="V87" s="951"/>
      <c r="W87" s="412" t="s">
        <v>634</v>
      </c>
      <c r="X87" s="538"/>
      <c r="Y87" s="538"/>
      <c r="Z87" s="538"/>
      <c r="AA87" s="538"/>
      <c r="AB87" s="538"/>
      <c r="AC87" s="538"/>
      <c r="AD87" s="538"/>
      <c r="AE87" s="538"/>
      <c r="AF87" s="538"/>
      <c r="AG87" s="538"/>
      <c r="AH87" s="538"/>
      <c r="AI87" s="538"/>
    </row>
    <row r="88" spans="1:36" s="36" customFormat="1" ht="22.8">
      <c r="A88" s="895"/>
      <c r="B88" s="895"/>
      <c r="C88" s="895"/>
      <c r="D88" s="895">
        <v>1</v>
      </c>
      <c r="E88" s="691"/>
      <c r="F88" s="691"/>
      <c r="G88" s="689"/>
      <c r="H88" s="689"/>
      <c r="I88" s="895">
        <v>1</v>
      </c>
      <c r="J88" s="652"/>
      <c r="K88" s="694">
        <v>1</v>
      </c>
      <c r="L88" s="545" t="str">
        <f>mergeValue(A88) &amp;"."&amp; mergeValue(B88)&amp;"."&amp; mergeValue(C88)&amp;"."&amp; mergeValue(D88)</f>
        <v>1.1.1.1</v>
      </c>
      <c r="M88" s="515" t="s">
        <v>22</v>
      </c>
      <c r="N88" s="535"/>
      <c r="O88" s="949"/>
      <c r="P88" s="950"/>
      <c r="Q88" s="950"/>
      <c r="R88" s="950"/>
      <c r="S88" s="950"/>
      <c r="T88" s="950"/>
      <c r="U88" s="950"/>
      <c r="V88" s="951"/>
      <c r="W88" s="412" t="s">
        <v>635</v>
      </c>
      <c r="X88" s="538"/>
      <c r="Y88" s="538"/>
      <c r="Z88" s="538"/>
      <c r="AA88" s="538"/>
      <c r="AB88" s="538"/>
      <c r="AC88" s="538"/>
      <c r="AD88" s="538"/>
      <c r="AE88" s="538"/>
      <c r="AF88" s="538"/>
      <c r="AG88" s="538"/>
      <c r="AH88" s="538"/>
      <c r="AI88" s="538"/>
    </row>
    <row r="89" spans="1:36" s="36" customFormat="1" ht="11.25" hidden="1" customHeight="1">
      <c r="A89" s="895"/>
      <c r="B89" s="895"/>
      <c r="C89" s="895"/>
      <c r="D89" s="895"/>
      <c r="E89" s="895">
        <v>1</v>
      </c>
      <c r="F89" s="691"/>
      <c r="G89" s="689"/>
      <c r="H89" s="689"/>
      <c r="I89" s="895"/>
      <c r="J89" s="691"/>
      <c r="K89" s="694">
        <v>1</v>
      </c>
      <c r="L89" s="545"/>
      <c r="M89" s="517"/>
      <c r="N89" s="196"/>
      <c r="O89" s="952"/>
      <c r="P89" s="953"/>
      <c r="Q89" s="953"/>
      <c r="R89" s="953"/>
      <c r="S89" s="953"/>
      <c r="T89" s="953"/>
      <c r="U89" s="953"/>
      <c r="V89" s="954"/>
      <c r="W89" s="521"/>
      <c r="X89" s="538"/>
      <c r="Y89" s="538"/>
      <c r="Z89" s="538"/>
      <c r="AA89" s="538"/>
      <c r="AB89" s="538"/>
      <c r="AC89" s="538"/>
      <c r="AD89" s="538"/>
      <c r="AE89" s="538"/>
      <c r="AF89" s="538"/>
      <c r="AG89" s="538"/>
      <c r="AH89" s="538"/>
      <c r="AI89" s="538"/>
    </row>
    <row r="90" spans="1:36" s="36" customFormat="1" ht="91.2">
      <c r="A90" s="895"/>
      <c r="B90" s="895"/>
      <c r="C90" s="895"/>
      <c r="D90" s="895"/>
      <c r="E90" s="895"/>
      <c r="F90" s="895">
        <v>1</v>
      </c>
      <c r="G90" s="689"/>
      <c r="H90" s="689"/>
      <c r="I90" s="895"/>
      <c r="J90" s="915"/>
      <c r="K90" s="694">
        <v>1</v>
      </c>
      <c r="L90" s="545" t="str">
        <f>mergeValue(A90) &amp;"."&amp; mergeValue(B90)&amp;"."&amp; mergeValue(C90)&amp;"."&amp; mergeValue(D90)&amp;"."&amp;  mergeValue(F90)</f>
        <v>1.1.1.1.1</v>
      </c>
      <c r="M90" s="517" t="s">
        <v>10</v>
      </c>
      <c r="N90" s="196"/>
      <c r="O90" s="898"/>
      <c r="P90" s="899"/>
      <c r="Q90" s="899"/>
      <c r="R90" s="899"/>
      <c r="S90" s="899"/>
      <c r="T90" s="899"/>
      <c r="U90" s="899"/>
      <c r="V90" s="900"/>
      <c r="W90" s="412" t="s">
        <v>636</v>
      </c>
      <c r="X90" s="538"/>
      <c r="Y90" s="542" t="str">
        <f>strCheckUnique(Z90:Z93)</f>
        <v/>
      </c>
      <c r="Z90" s="538"/>
      <c r="AA90" s="542"/>
      <c r="AB90" s="538"/>
      <c r="AC90" s="538"/>
      <c r="AD90" s="538"/>
      <c r="AE90" s="538"/>
      <c r="AF90" s="538"/>
      <c r="AG90" s="538"/>
      <c r="AH90" s="538"/>
      <c r="AI90" s="538"/>
    </row>
    <row r="91" spans="1:36" s="36" customFormat="1" ht="192" customHeight="1">
      <c r="A91" s="895"/>
      <c r="B91" s="895"/>
      <c r="C91" s="895"/>
      <c r="D91" s="895"/>
      <c r="E91" s="895"/>
      <c r="F91" s="895"/>
      <c r="G91" s="689">
        <v>1</v>
      </c>
      <c r="H91" s="689"/>
      <c r="I91" s="895"/>
      <c r="J91" s="915"/>
      <c r="K91" s="688"/>
      <c r="L91" s="545" t="str">
        <f>mergeValue(A91) &amp;"."&amp; mergeValue(B91)&amp;"."&amp; mergeValue(C91)&amp;"."&amp; mergeValue(D91)&amp;"."&amp;  mergeValue(F91)&amp;"."&amp;  mergeValue(G91)</f>
        <v>1.1.1.1.1.1</v>
      </c>
      <c r="M91" s="751"/>
      <c r="N91" s="539"/>
      <c r="O91" s="524"/>
      <c r="P91" s="524"/>
      <c r="Q91" s="524"/>
      <c r="R91" s="905"/>
      <c r="S91" s="891" t="s">
        <v>84</v>
      </c>
      <c r="T91" s="905"/>
      <c r="U91" s="891" t="s">
        <v>84</v>
      </c>
      <c r="V91" s="107"/>
      <c r="W91" s="865" t="s">
        <v>660</v>
      </c>
      <c r="X91" s="538" t="str">
        <f>strCheckDate(O92:V92)</f>
        <v/>
      </c>
      <c r="Y91" s="542"/>
      <c r="Z91" s="542" t="str">
        <f>IF(M91="","",M91 )</f>
        <v/>
      </c>
      <c r="AA91" s="542"/>
      <c r="AB91" s="542"/>
      <c r="AC91" s="542"/>
      <c r="AD91" s="538"/>
      <c r="AE91" s="538"/>
      <c r="AF91" s="538"/>
      <c r="AG91" s="538"/>
      <c r="AH91" s="538"/>
      <c r="AI91" s="538"/>
    </row>
    <row r="92" spans="1:36" s="36" customFormat="1" ht="11.25" hidden="1" customHeight="1">
      <c r="A92" s="895"/>
      <c r="B92" s="895"/>
      <c r="C92" s="895"/>
      <c r="D92" s="895"/>
      <c r="E92" s="895"/>
      <c r="F92" s="895"/>
      <c r="G92" s="689"/>
      <c r="H92" s="689"/>
      <c r="I92" s="895"/>
      <c r="J92" s="915"/>
      <c r="K92" s="694">
        <v>1</v>
      </c>
      <c r="L92" s="293"/>
      <c r="M92" s="564"/>
      <c r="N92" s="539"/>
      <c r="O92" s="524"/>
      <c r="P92" s="524"/>
      <c r="Q92" s="537" t="str">
        <f>R91 &amp; "-" &amp; T91</f>
        <v>-</v>
      </c>
      <c r="R92" s="905"/>
      <c r="S92" s="891"/>
      <c r="T92" s="905"/>
      <c r="U92" s="891"/>
      <c r="V92" s="107"/>
      <c r="W92" s="865"/>
      <c r="X92" s="538"/>
      <c r="Y92" s="542"/>
      <c r="Z92" s="542"/>
      <c r="AA92" s="542"/>
      <c r="AB92" s="542"/>
      <c r="AC92" s="542"/>
      <c r="AD92" s="538"/>
      <c r="AE92" s="538"/>
      <c r="AF92" s="538"/>
      <c r="AG92" s="538"/>
      <c r="AH92" s="538"/>
      <c r="AI92" s="538"/>
    </row>
    <row r="93" spans="1:36" ht="15" customHeight="1">
      <c r="A93" s="895"/>
      <c r="B93" s="895"/>
      <c r="C93" s="895"/>
      <c r="D93" s="895"/>
      <c r="E93" s="895"/>
      <c r="F93" s="895"/>
      <c r="G93" s="689"/>
      <c r="H93" s="689"/>
      <c r="I93" s="895"/>
      <c r="J93" s="915"/>
      <c r="K93" s="694">
        <v>1</v>
      </c>
      <c r="L93" s="511"/>
      <c r="M93" s="519" t="s">
        <v>25</v>
      </c>
      <c r="N93" s="516"/>
      <c r="O93" s="512"/>
      <c r="P93" s="512"/>
      <c r="Q93" s="512"/>
      <c r="R93" s="530"/>
      <c r="S93" s="162"/>
      <c r="T93" s="525"/>
      <c r="U93" s="516"/>
      <c r="V93" s="522"/>
      <c r="W93" s="865"/>
      <c r="X93" s="540"/>
      <c r="Y93" s="540"/>
      <c r="Z93" s="540"/>
      <c r="AA93" s="540"/>
      <c r="AB93" s="540"/>
      <c r="AC93" s="540"/>
      <c r="AD93" s="540"/>
      <c r="AE93" s="540"/>
      <c r="AF93" s="540"/>
      <c r="AG93" s="540"/>
      <c r="AH93" s="540"/>
      <c r="AI93" s="540"/>
    </row>
    <row r="94" spans="1:36" ht="15" customHeight="1">
      <c r="A94" s="895"/>
      <c r="B94" s="895"/>
      <c r="C94" s="895"/>
      <c r="D94" s="895"/>
      <c r="E94" s="895"/>
      <c r="F94" s="691"/>
      <c r="G94" s="691"/>
      <c r="H94" s="689"/>
      <c r="I94" s="895"/>
      <c r="J94" s="691"/>
      <c r="K94" s="693"/>
      <c r="L94" s="511"/>
      <c r="M94" s="516" t="s">
        <v>11</v>
      </c>
      <c r="N94" s="519"/>
      <c r="O94" s="519"/>
      <c r="P94" s="519"/>
      <c r="Q94" s="519"/>
      <c r="R94" s="519"/>
      <c r="S94" s="519"/>
      <c r="T94" s="519"/>
      <c r="U94" s="519"/>
      <c r="V94" s="519"/>
      <c r="W94" s="522"/>
      <c r="X94" s="540"/>
      <c r="Y94" s="540"/>
      <c r="Z94" s="540"/>
      <c r="AA94" s="540"/>
      <c r="AB94" s="540"/>
      <c r="AC94" s="540"/>
      <c r="AD94" s="540"/>
      <c r="AE94" s="540"/>
      <c r="AF94" s="540"/>
      <c r="AG94" s="540"/>
      <c r="AH94" s="540"/>
      <c r="AI94" s="540"/>
      <c r="AJ94" s="540"/>
    </row>
    <row r="95" spans="1:36" ht="15" hidden="1" customHeight="1">
      <c r="A95" s="895"/>
      <c r="B95" s="895"/>
      <c r="C95" s="895"/>
      <c r="D95" s="895"/>
      <c r="E95" s="691"/>
      <c r="F95" s="691"/>
      <c r="G95" s="691"/>
      <c r="H95" s="689"/>
      <c r="I95" s="895"/>
      <c r="J95" s="691"/>
      <c r="K95" s="693"/>
      <c r="L95" s="511"/>
      <c r="M95" s="516"/>
      <c r="N95" s="519"/>
      <c r="O95" s="519"/>
      <c r="P95" s="519"/>
      <c r="Q95" s="519"/>
      <c r="R95" s="519"/>
      <c r="S95" s="519"/>
      <c r="T95" s="519"/>
      <c r="U95" s="519"/>
      <c r="V95" s="519"/>
      <c r="W95" s="522"/>
      <c r="X95" s="540"/>
      <c r="Y95" s="540"/>
      <c r="Z95" s="540"/>
      <c r="AA95" s="540"/>
      <c r="AB95" s="540"/>
      <c r="AC95" s="540"/>
      <c r="AD95" s="540"/>
      <c r="AE95" s="540"/>
      <c r="AF95" s="540"/>
      <c r="AG95" s="540"/>
      <c r="AH95" s="540"/>
      <c r="AI95" s="540"/>
      <c r="AJ95" s="540"/>
    </row>
    <row r="96" spans="1:36" ht="15" customHeight="1">
      <c r="A96" s="895"/>
      <c r="B96" s="895"/>
      <c r="C96" s="895"/>
      <c r="D96" s="692"/>
      <c r="E96" s="692"/>
      <c r="F96" s="691"/>
      <c r="G96" s="689"/>
      <c r="H96" s="689"/>
      <c r="I96" s="654"/>
      <c r="J96" s="85"/>
      <c r="K96" s="694">
        <v>1</v>
      </c>
      <c r="L96" s="511"/>
      <c r="M96" s="150" t="s">
        <v>17</v>
      </c>
      <c r="N96" s="149"/>
      <c r="O96" s="512"/>
      <c r="P96" s="512"/>
      <c r="Q96" s="512"/>
      <c r="R96" s="530"/>
      <c r="S96" s="162"/>
      <c r="T96" s="525"/>
      <c r="U96" s="149"/>
      <c r="V96" s="162"/>
      <c r="W96" s="522"/>
      <c r="X96" s="540"/>
      <c r="Y96" s="540"/>
      <c r="Z96" s="540"/>
      <c r="AA96" s="540"/>
      <c r="AB96" s="540"/>
      <c r="AC96" s="540"/>
      <c r="AD96" s="540"/>
      <c r="AE96" s="540"/>
      <c r="AF96" s="540"/>
      <c r="AG96" s="540"/>
      <c r="AH96" s="540"/>
      <c r="AI96" s="540"/>
    </row>
    <row r="97" spans="1:40" ht="15" customHeight="1">
      <c r="A97" s="895"/>
      <c r="B97" s="895"/>
      <c r="C97" s="692"/>
      <c r="D97" s="692"/>
      <c r="E97" s="692"/>
      <c r="F97" s="692"/>
      <c r="G97" s="689"/>
      <c r="H97" s="689"/>
      <c r="I97" s="664"/>
      <c r="J97" s="85"/>
      <c r="K97" s="694">
        <v>1</v>
      </c>
      <c r="L97" s="511"/>
      <c r="M97" s="149" t="s">
        <v>18</v>
      </c>
      <c r="N97" s="149"/>
      <c r="O97" s="512"/>
      <c r="P97" s="512"/>
      <c r="Q97" s="512"/>
      <c r="R97" s="530"/>
      <c r="S97" s="162"/>
      <c r="T97" s="525"/>
      <c r="U97" s="149"/>
      <c r="V97" s="162"/>
      <c r="W97" s="522"/>
      <c r="X97" s="540"/>
      <c r="Y97" s="540"/>
      <c r="Z97" s="540"/>
      <c r="AA97" s="540"/>
      <c r="AB97" s="540"/>
      <c r="AC97" s="540"/>
      <c r="AD97" s="540"/>
      <c r="AE97" s="540"/>
      <c r="AF97" s="540"/>
      <c r="AG97" s="540"/>
      <c r="AH97" s="540"/>
      <c r="AI97" s="540"/>
    </row>
    <row r="98" spans="1:40" ht="15" customHeight="1">
      <c r="A98" s="895"/>
      <c r="B98" s="692"/>
      <c r="C98" s="692"/>
      <c r="D98" s="692"/>
      <c r="E98" s="692"/>
      <c r="F98" s="692"/>
      <c r="G98" s="689"/>
      <c r="H98" s="689"/>
      <c r="I98" s="654"/>
      <c r="J98" s="85"/>
      <c r="K98" s="694">
        <v>1</v>
      </c>
      <c r="L98" s="511"/>
      <c r="M98" s="155" t="s">
        <v>19</v>
      </c>
      <c r="N98" s="149"/>
      <c r="O98" s="512"/>
      <c r="P98" s="512"/>
      <c r="Q98" s="512"/>
      <c r="R98" s="530"/>
      <c r="S98" s="162"/>
      <c r="T98" s="525"/>
      <c r="U98" s="149"/>
      <c r="V98" s="162"/>
      <c r="W98" s="522"/>
      <c r="X98" s="540"/>
      <c r="Y98" s="540"/>
      <c r="Z98" s="540"/>
      <c r="AA98" s="540"/>
      <c r="AB98" s="540"/>
      <c r="AC98" s="540"/>
      <c r="AD98" s="540"/>
      <c r="AE98" s="540"/>
      <c r="AF98" s="540"/>
      <c r="AG98" s="540"/>
      <c r="AH98" s="540"/>
      <c r="AI98" s="540"/>
    </row>
    <row r="99" spans="1:40" ht="15" customHeight="1">
      <c r="L99" s="481"/>
      <c r="M99" s="165" t="s">
        <v>309</v>
      </c>
      <c r="N99" s="149"/>
      <c r="O99" s="512"/>
      <c r="P99" s="512"/>
      <c r="Q99" s="512"/>
      <c r="R99" s="530"/>
      <c r="S99" s="162"/>
      <c r="T99" s="525"/>
      <c r="U99" s="149"/>
      <c r="V99" s="162"/>
      <c r="W99" s="522"/>
      <c r="X99" s="540"/>
      <c r="Y99" s="540"/>
      <c r="Z99" s="540"/>
      <c r="AA99" s="540"/>
      <c r="AB99" s="540"/>
      <c r="AC99" s="540"/>
      <c r="AD99" s="540"/>
      <c r="AE99" s="540"/>
      <c r="AF99" s="540"/>
      <c r="AG99" s="540"/>
      <c r="AH99" s="540"/>
      <c r="AI99" s="540"/>
    </row>
    <row r="100" spans="1:40" s="261" customFormat="1" ht="15" customHeight="1">
      <c r="A100" s="547"/>
      <c r="B100" s="547"/>
      <c r="C100" s="547"/>
      <c r="D100" s="547"/>
      <c r="E100" s="547"/>
      <c r="F100" s="547"/>
      <c r="G100" s="546"/>
      <c r="H100" s="547"/>
      <c r="I100" s="598"/>
      <c r="J100" s="599"/>
      <c r="L100" s="281"/>
      <c r="M100" s="593"/>
      <c r="N100" s="594"/>
      <c r="O100" s="595"/>
      <c r="P100" s="595"/>
      <c r="Q100" s="595"/>
      <c r="R100" s="596"/>
      <c r="S100" s="153"/>
      <c r="T100" s="597"/>
      <c r="U100" s="594"/>
      <c r="V100" s="153"/>
      <c r="W100" s="153"/>
      <c r="X100" s="547"/>
      <c r="Y100" s="547"/>
      <c r="Z100" s="547"/>
      <c r="AA100" s="547"/>
      <c r="AB100" s="547"/>
      <c r="AC100" s="547"/>
      <c r="AD100" s="547"/>
      <c r="AE100" s="547"/>
      <c r="AF100" s="547"/>
      <c r="AG100" s="547"/>
      <c r="AH100" s="547"/>
      <c r="AI100" s="547"/>
    </row>
    <row r="101" spans="1:40" s="35" customFormat="1" ht="17.100000000000001" customHeight="1">
      <c r="G101" s="35" t="s">
        <v>13</v>
      </c>
      <c r="I101" s="35" t="s">
        <v>68</v>
      </c>
      <c r="V101" s="158"/>
    </row>
    <row r="102" spans="1:40" ht="17.100000000000001" customHeight="1">
      <c r="X102" s="43"/>
      <c r="Y102" s="43"/>
      <c r="Z102" s="43"/>
    </row>
    <row r="103" spans="1:40" s="36" customFormat="1" ht="22.8">
      <c r="A103" s="895">
        <v>1</v>
      </c>
      <c r="B103" s="759"/>
      <c r="C103" s="759"/>
      <c r="D103" s="759"/>
      <c r="E103" s="760"/>
      <c r="F103" s="761"/>
      <c r="G103" s="759"/>
      <c r="H103" s="759"/>
      <c r="I103"/>
      <c r="J103" s="86"/>
      <c r="K103" s="86"/>
      <c r="L103" s="545">
        <f>mergeValue(A103)</f>
        <v>1</v>
      </c>
      <c r="M103" s="563" t="s">
        <v>20</v>
      </c>
      <c r="N103" s="535"/>
      <c r="O103" s="949"/>
      <c r="P103" s="950"/>
      <c r="Q103" s="950"/>
      <c r="R103" s="950"/>
      <c r="S103" s="950"/>
      <c r="T103" s="950"/>
      <c r="U103" s="950"/>
      <c r="V103" s="950"/>
      <c r="W103" s="950"/>
      <c r="X103" s="950"/>
      <c r="Y103" s="950"/>
      <c r="Z103" s="950"/>
      <c r="AA103" s="951"/>
      <c r="AB103" s="412" t="s">
        <v>476</v>
      </c>
      <c r="AC103" s="538"/>
      <c r="AD103" s="538"/>
      <c r="AE103" s="538"/>
      <c r="AF103" s="538"/>
      <c r="AG103" s="538"/>
      <c r="AH103" s="538"/>
      <c r="AI103" s="538"/>
      <c r="AJ103" s="538"/>
      <c r="AK103" s="538"/>
      <c r="AL103" s="538"/>
      <c r="AM103" s="538"/>
      <c r="AN103" s="538"/>
    </row>
    <row r="104" spans="1:40" s="36" customFormat="1" ht="34.200000000000003">
      <c r="A104" s="895"/>
      <c r="B104" s="895">
        <v>1</v>
      </c>
      <c r="C104" s="759"/>
      <c r="D104" s="759"/>
      <c r="E104" s="761"/>
      <c r="F104" s="761"/>
      <c r="G104" s="759"/>
      <c r="H104" s="759"/>
      <c r="I104" s="720"/>
      <c r="J104" s="47"/>
      <c r="L104" s="545" t="str">
        <f>mergeValue(A104) &amp;"."&amp; mergeValue(B104)</f>
        <v>1.1</v>
      </c>
      <c r="M104" s="513" t="s">
        <v>16</v>
      </c>
      <c r="N104" s="535"/>
      <c r="O104" s="949"/>
      <c r="P104" s="950"/>
      <c r="Q104" s="950"/>
      <c r="R104" s="950"/>
      <c r="S104" s="950"/>
      <c r="T104" s="950"/>
      <c r="U104" s="950"/>
      <c r="V104" s="950"/>
      <c r="W104" s="950"/>
      <c r="X104" s="950"/>
      <c r="Y104" s="950"/>
      <c r="Z104" s="950"/>
      <c r="AA104" s="951"/>
      <c r="AB104" s="412" t="s">
        <v>477</v>
      </c>
      <c r="AC104" s="538"/>
      <c r="AD104" s="538"/>
      <c r="AE104" s="538"/>
      <c r="AF104" s="538"/>
      <c r="AG104" s="538"/>
      <c r="AH104" s="538"/>
      <c r="AI104" s="538"/>
      <c r="AJ104" s="538"/>
      <c r="AK104" s="538"/>
      <c r="AL104" s="538"/>
      <c r="AM104" s="538"/>
      <c r="AN104" s="538"/>
    </row>
    <row r="105" spans="1:40" s="36" customFormat="1" ht="22.8">
      <c r="A105" s="895"/>
      <c r="B105" s="895"/>
      <c r="C105" s="895">
        <v>1</v>
      </c>
      <c r="D105" s="759"/>
      <c r="E105" s="761"/>
      <c r="F105" s="761"/>
      <c r="G105" s="759"/>
      <c r="H105" s="759"/>
      <c r="I105" s="720"/>
      <c r="J105" s="47"/>
      <c r="L105" s="545" t="str">
        <f>mergeValue(A105) &amp;"."&amp; mergeValue(B105)&amp;"."&amp; mergeValue(C105)</f>
        <v>1.1.1</v>
      </c>
      <c r="M105" s="514" t="s">
        <v>7</v>
      </c>
      <c r="N105" s="535"/>
      <c r="O105" s="949"/>
      <c r="P105" s="950"/>
      <c r="Q105" s="950"/>
      <c r="R105" s="950"/>
      <c r="S105" s="950"/>
      <c r="T105" s="950"/>
      <c r="U105" s="950"/>
      <c r="V105" s="950"/>
      <c r="W105" s="950"/>
      <c r="X105" s="950"/>
      <c r="Y105" s="950"/>
      <c r="Z105" s="950"/>
      <c r="AA105" s="951"/>
      <c r="AB105" s="412" t="s">
        <v>634</v>
      </c>
      <c r="AC105" s="538"/>
      <c r="AD105" s="538"/>
      <c r="AE105" s="538"/>
      <c r="AF105" s="538"/>
      <c r="AG105" s="538"/>
      <c r="AH105" s="538"/>
      <c r="AI105" s="538"/>
      <c r="AJ105" s="538"/>
      <c r="AK105" s="538"/>
      <c r="AL105" s="538"/>
      <c r="AM105" s="538"/>
      <c r="AN105" s="538"/>
    </row>
    <row r="106" spans="1:40" s="36" customFormat="1" ht="22.8">
      <c r="A106" s="895"/>
      <c r="B106" s="895"/>
      <c r="C106" s="895"/>
      <c r="D106" s="895">
        <v>1</v>
      </c>
      <c r="E106" s="761"/>
      <c r="F106" s="761"/>
      <c r="G106" s="759"/>
      <c r="H106" s="759"/>
      <c r="I106" s="720"/>
      <c r="J106" s="47"/>
      <c r="L106" s="545" t="str">
        <f>mergeValue(A106) &amp;"."&amp; mergeValue(B106)&amp;"."&amp; mergeValue(C106)&amp;"."&amp; mergeValue(D106)</f>
        <v>1.1.1.1</v>
      </c>
      <c r="M106" s="515" t="s">
        <v>22</v>
      </c>
      <c r="N106" s="535"/>
      <c r="O106" s="949"/>
      <c r="P106" s="950"/>
      <c r="Q106" s="950"/>
      <c r="R106" s="950"/>
      <c r="S106" s="950"/>
      <c r="T106" s="950"/>
      <c r="U106" s="950"/>
      <c r="V106" s="950"/>
      <c r="W106" s="950"/>
      <c r="X106" s="950"/>
      <c r="Y106" s="950"/>
      <c r="Z106" s="950"/>
      <c r="AA106" s="951"/>
      <c r="AB106" s="412" t="s">
        <v>635</v>
      </c>
      <c r="AC106" s="538"/>
      <c r="AD106" s="538"/>
      <c r="AE106" s="538"/>
      <c r="AF106" s="538"/>
      <c r="AG106" s="538"/>
      <c r="AH106" s="538"/>
      <c r="AI106" s="538"/>
      <c r="AJ106" s="538"/>
      <c r="AK106" s="538"/>
      <c r="AL106" s="538"/>
      <c r="AM106" s="538"/>
      <c r="AN106" s="538"/>
    </row>
    <row r="107" spans="1:40" s="36" customFormat="1" ht="0.15" customHeight="1">
      <c r="A107" s="895"/>
      <c r="B107" s="895"/>
      <c r="C107" s="895"/>
      <c r="D107" s="895"/>
      <c r="E107" s="895">
        <v>1</v>
      </c>
      <c r="F107" s="761"/>
      <c r="G107" s="759"/>
      <c r="H107" s="759"/>
      <c r="I107" s="125"/>
      <c r="J107" s="47"/>
      <c r="L107" s="545"/>
      <c r="M107" s="517"/>
      <c r="N107" s="196"/>
      <c r="O107" s="952"/>
      <c r="P107" s="953"/>
      <c r="Q107" s="953"/>
      <c r="R107" s="953"/>
      <c r="S107" s="953"/>
      <c r="T107" s="953"/>
      <c r="U107" s="953"/>
      <c r="V107" s="953"/>
      <c r="W107" s="953"/>
      <c r="X107" s="953"/>
      <c r="Y107" s="953"/>
      <c r="Z107" s="953"/>
      <c r="AA107" s="954"/>
      <c r="AB107" s="412"/>
      <c r="AC107" s="538"/>
      <c r="AD107" s="538"/>
      <c r="AE107" s="538"/>
      <c r="AF107" s="538"/>
      <c r="AG107" s="538"/>
      <c r="AH107" s="538"/>
      <c r="AI107" s="538"/>
      <c r="AJ107" s="538"/>
      <c r="AK107" s="538"/>
      <c r="AL107" s="538"/>
      <c r="AM107" s="538"/>
      <c r="AN107" s="538"/>
    </row>
    <row r="108" spans="1:40" s="36" customFormat="1" ht="91.2">
      <c r="A108" s="895"/>
      <c r="B108" s="895"/>
      <c r="C108" s="895"/>
      <c r="D108" s="895"/>
      <c r="E108" s="895"/>
      <c r="F108" s="895">
        <v>1</v>
      </c>
      <c r="G108" s="759"/>
      <c r="H108" s="759"/>
      <c r="I108" s="917"/>
      <c r="J108" s="47"/>
      <c r="L108" s="545" t="str">
        <f>mergeValue(A108) &amp;"."&amp; mergeValue(B108)&amp;"."&amp; mergeValue(C108)&amp;"."&amp; mergeValue(D108)&amp;"."&amp; mergeValue(F108)</f>
        <v>1.1.1.1.1</v>
      </c>
      <c r="M108" s="518" t="s">
        <v>10</v>
      </c>
      <c r="N108" s="196"/>
      <c r="O108" s="898"/>
      <c r="P108" s="899"/>
      <c r="Q108" s="899"/>
      <c r="R108" s="899"/>
      <c r="S108" s="899"/>
      <c r="T108" s="899"/>
      <c r="U108" s="899"/>
      <c r="V108" s="899"/>
      <c r="W108" s="899"/>
      <c r="X108" s="899"/>
      <c r="Y108" s="899"/>
      <c r="Z108" s="899"/>
      <c r="AA108" s="900"/>
      <c r="AB108" s="412" t="s">
        <v>636</v>
      </c>
      <c r="AC108" s="538"/>
      <c r="AD108" s="542" t="str">
        <f>strCheckUnique(AE108:AE113)</f>
        <v/>
      </c>
      <c r="AE108" s="538"/>
      <c r="AF108" s="542"/>
      <c r="AG108" s="538"/>
      <c r="AH108" s="538"/>
      <c r="AI108" s="538"/>
      <c r="AJ108" s="538"/>
      <c r="AK108" s="538"/>
      <c r="AL108" s="538"/>
      <c r="AM108" s="538"/>
      <c r="AN108" s="538"/>
    </row>
    <row r="109" spans="1:40" s="36" customFormat="1" ht="136.80000000000001">
      <c r="A109" s="895"/>
      <c r="B109" s="895"/>
      <c r="C109" s="895"/>
      <c r="D109" s="895"/>
      <c r="E109" s="895"/>
      <c r="F109" s="895"/>
      <c r="G109" s="895">
        <v>1</v>
      </c>
      <c r="H109" s="759"/>
      <c r="I109" s="917"/>
      <c r="J109" s="918"/>
      <c r="K109" s="232"/>
      <c r="L109" s="545" t="str">
        <f>mergeValue(A109) &amp;"."&amp; mergeValue(B109)&amp;"."&amp; mergeValue(C109)&amp;"."&amp; mergeValue(D109)&amp;"."&amp; mergeValue(F109)&amp;"."&amp; mergeValue(G109)</f>
        <v>1.1.1.1.1.1</v>
      </c>
      <c r="M109" s="751" t="s">
        <v>651</v>
      </c>
      <c r="N109" s="564"/>
      <c r="O109" s="524"/>
      <c r="P109" s="524"/>
      <c r="Q109" s="524"/>
      <c r="R109" s="482"/>
      <c r="S109" s="772"/>
      <c r="T109" s="482"/>
      <c r="U109" s="772"/>
      <c r="V109" s="537" t="str">
        <f>W109 &amp; "-" &amp; Y109</f>
        <v>-</v>
      </c>
      <c r="W109" s="905"/>
      <c r="X109" s="891" t="s">
        <v>84</v>
      </c>
      <c r="Y109" s="905"/>
      <c r="Z109" s="891" t="s">
        <v>84</v>
      </c>
      <c r="AA109" s="107"/>
      <c r="AB109" s="412" t="s">
        <v>669</v>
      </c>
      <c r="AC109" s="538" t="str">
        <f>strCheckDate(O109:AA109)</f>
        <v/>
      </c>
      <c r="AD109" s="542"/>
      <c r="AE109" s="542" t="str">
        <f>IF(M109="","",M109 )</f>
        <v>горячая вода в системе централизованного теплоснабжения на горячее водоснабжение</v>
      </c>
      <c r="AF109" s="542"/>
      <c r="AG109" s="542"/>
      <c r="AH109" s="542"/>
      <c r="AI109" s="538"/>
      <c r="AJ109" s="538"/>
      <c r="AK109" s="538"/>
      <c r="AL109" s="538"/>
      <c r="AM109" s="538"/>
      <c r="AN109" s="538"/>
    </row>
    <row r="110" spans="1:40" s="36" customFormat="1" ht="102.75" customHeight="1">
      <c r="A110" s="895"/>
      <c r="B110" s="895"/>
      <c r="C110" s="895"/>
      <c r="D110" s="895"/>
      <c r="E110" s="895"/>
      <c r="F110" s="895"/>
      <c r="G110" s="895"/>
      <c r="H110" s="759">
        <v>1</v>
      </c>
      <c r="I110" s="917"/>
      <c r="J110" s="918"/>
      <c r="K110" s="232"/>
      <c r="L110" s="545" t="str">
        <f>mergeValue(A110) &amp;"."&amp; mergeValue(B110)&amp;"."&amp; mergeValue(C110)&amp;"."&amp; mergeValue(D110)&amp;"."&amp; mergeValue(F110)&amp;"."&amp; mergeValue(G110)&amp;"."&amp; mergeValue(H110)</f>
        <v>1.1.1.1.1.1.1</v>
      </c>
      <c r="M110" s="752"/>
      <c r="N110" s="483"/>
      <c r="O110" s="524"/>
      <c r="P110" s="524"/>
      <c r="Q110" s="524"/>
      <c r="R110" s="482"/>
      <c r="S110" s="772"/>
      <c r="T110" s="482"/>
      <c r="U110" s="772"/>
      <c r="V110" s="537" t="str">
        <f>W110 &amp; "-" &amp; Y110</f>
        <v>-</v>
      </c>
      <c r="W110" s="905"/>
      <c r="X110" s="891"/>
      <c r="Y110" s="905"/>
      <c r="Z110" s="891"/>
      <c r="AA110" s="587"/>
      <c r="AB110" s="865" t="s">
        <v>670</v>
      </c>
      <c r="AC110" s="538" t="str">
        <f>strCheckDate(O110:AA110)</f>
        <v/>
      </c>
      <c r="AD110" s="538"/>
      <c r="AE110" s="538"/>
      <c r="AF110" s="542"/>
      <c r="AG110" s="538"/>
      <c r="AH110" s="538"/>
      <c r="AI110" s="538"/>
      <c r="AJ110" s="538"/>
      <c r="AK110" s="538"/>
      <c r="AL110" s="538"/>
      <c r="AM110" s="538"/>
      <c r="AN110" s="538"/>
    </row>
    <row r="111" spans="1:40" s="36" customFormat="1" ht="0.15" customHeight="1">
      <c r="A111" s="895"/>
      <c r="B111" s="895"/>
      <c r="C111" s="895"/>
      <c r="D111" s="895"/>
      <c r="E111" s="895"/>
      <c r="F111" s="895"/>
      <c r="G111" s="895"/>
      <c r="H111" s="759"/>
      <c r="I111" s="917"/>
      <c r="J111" s="918"/>
      <c r="K111" s="232"/>
      <c r="L111" s="293"/>
      <c r="M111" s="564"/>
      <c r="N111" s="564"/>
      <c r="O111" s="524"/>
      <c r="P111" s="482"/>
      <c r="Q111" s="482"/>
      <c r="R111" s="482"/>
      <c r="S111" s="482"/>
      <c r="T111" s="482"/>
      <c r="U111" s="521"/>
      <c r="V111" s="537"/>
      <c r="W111" s="890"/>
      <c r="X111" s="891"/>
      <c r="Y111" s="890"/>
      <c r="Z111" s="891"/>
      <c r="AA111" s="107"/>
      <c r="AB111" s="865"/>
      <c r="AC111" s="538"/>
      <c r="AD111" s="538"/>
      <c r="AE111" s="538"/>
      <c r="AF111" s="542">
        <f ca="1">OFFSET(AF111,-1,0)</f>
        <v>0</v>
      </c>
      <c r="AG111" s="538"/>
      <c r="AH111" s="538"/>
      <c r="AI111" s="538"/>
      <c r="AJ111" s="538"/>
      <c r="AK111" s="538"/>
      <c r="AL111" s="538"/>
      <c r="AM111" s="538"/>
      <c r="AN111" s="538"/>
    </row>
    <row r="112" spans="1:40" ht="15" customHeight="1">
      <c r="A112" s="895"/>
      <c r="B112" s="895"/>
      <c r="C112" s="895"/>
      <c r="D112" s="895"/>
      <c r="E112" s="895"/>
      <c r="F112" s="895"/>
      <c r="G112" s="895"/>
      <c r="H112" s="759"/>
      <c r="I112" s="917"/>
      <c r="J112" s="918"/>
      <c r="K112" s="157"/>
      <c r="L112" s="511"/>
      <c r="M112" s="520" t="s">
        <v>41</v>
      </c>
      <c r="N112" s="516"/>
      <c r="O112" s="512"/>
      <c r="P112" s="512"/>
      <c r="Q112" s="512"/>
      <c r="R112" s="512"/>
      <c r="S112" s="512"/>
      <c r="T112" s="512"/>
      <c r="U112" s="512"/>
      <c r="V112" s="512"/>
      <c r="W112" s="525"/>
      <c r="X112" s="162"/>
      <c r="Y112" s="525"/>
      <c r="Z112" s="516"/>
      <c r="AA112" s="522"/>
      <c r="AB112" s="865"/>
      <c r="AC112" s="540"/>
      <c r="AD112" s="540"/>
      <c r="AE112" s="540"/>
      <c r="AF112" s="540"/>
      <c r="AG112" s="540"/>
      <c r="AH112" s="540"/>
      <c r="AI112" s="540"/>
      <c r="AJ112" s="540"/>
      <c r="AK112" s="540"/>
      <c r="AL112" s="540"/>
      <c r="AM112" s="540"/>
      <c r="AN112" s="540"/>
    </row>
    <row r="113" spans="1:40" ht="15" customHeight="1">
      <c r="A113" s="895"/>
      <c r="B113" s="895"/>
      <c r="C113" s="895"/>
      <c r="D113" s="895"/>
      <c r="E113" s="895"/>
      <c r="F113" s="895"/>
      <c r="G113" s="759"/>
      <c r="H113" s="759"/>
      <c r="I113" s="917"/>
      <c r="J113" s="723"/>
      <c r="K113" s="157"/>
      <c r="L113" s="511"/>
      <c r="M113" s="519" t="s">
        <v>25</v>
      </c>
      <c r="N113" s="520"/>
      <c r="O113" s="520"/>
      <c r="P113" s="520"/>
      <c r="Q113" s="520"/>
      <c r="R113" s="520"/>
      <c r="S113" s="520"/>
      <c r="T113" s="520"/>
      <c r="U113" s="520"/>
      <c r="V113" s="520"/>
      <c r="W113" s="520"/>
      <c r="X113" s="520"/>
      <c r="Y113" s="520"/>
      <c r="Z113" s="520"/>
      <c r="AA113" s="520"/>
      <c r="AB113" s="522"/>
      <c r="AC113" s="540"/>
      <c r="AD113" s="540"/>
      <c r="AE113" s="540"/>
      <c r="AF113" s="540"/>
      <c r="AG113" s="540"/>
      <c r="AH113" s="540"/>
      <c r="AI113" s="540"/>
      <c r="AJ113" s="540"/>
      <c r="AK113" s="540"/>
      <c r="AL113" s="540"/>
      <c r="AM113" s="540"/>
      <c r="AN113" s="540"/>
    </row>
    <row r="114" spans="1:40" ht="15" customHeight="1">
      <c r="A114" s="895"/>
      <c r="B114" s="895"/>
      <c r="C114" s="895"/>
      <c r="D114" s="895"/>
      <c r="E114" s="895"/>
      <c r="F114" s="762"/>
      <c r="G114" s="759"/>
      <c r="H114" s="759"/>
      <c r="I114" s="125"/>
      <c r="J114" s="85"/>
      <c r="K114" s="157"/>
      <c r="L114" s="511"/>
      <c r="M114" s="516" t="s">
        <v>11</v>
      </c>
      <c r="N114" s="150"/>
      <c r="O114" s="512"/>
      <c r="P114" s="512"/>
      <c r="Q114" s="512"/>
      <c r="R114" s="512"/>
      <c r="S114" s="512"/>
      <c r="T114" s="512"/>
      <c r="U114" s="512"/>
      <c r="V114" s="512"/>
      <c r="W114" s="530"/>
      <c r="X114" s="162"/>
      <c r="Y114" s="525"/>
      <c r="Z114" s="150"/>
      <c r="AA114" s="162"/>
      <c r="AB114" s="522"/>
      <c r="AC114" s="540"/>
      <c r="AD114" s="540"/>
      <c r="AE114" s="540"/>
      <c r="AF114" s="540"/>
      <c r="AG114" s="540"/>
      <c r="AH114" s="540"/>
      <c r="AI114" s="540"/>
      <c r="AJ114" s="540"/>
      <c r="AK114" s="540"/>
      <c r="AL114" s="540"/>
      <c r="AM114" s="540"/>
      <c r="AN114" s="540"/>
    </row>
    <row r="115" spans="1:40" ht="0.15" customHeight="1">
      <c r="A115" s="895"/>
      <c r="B115" s="895"/>
      <c r="C115" s="895"/>
      <c r="D115" s="761"/>
      <c r="E115" s="762"/>
      <c r="F115" s="762"/>
      <c r="G115" s="759"/>
      <c r="H115" s="759"/>
      <c r="I115" s="757"/>
      <c r="J115" s="85"/>
      <c r="L115" s="511"/>
      <c r="M115" s="516"/>
      <c r="N115" s="516"/>
      <c r="O115" s="516"/>
      <c r="P115" s="516"/>
      <c r="Q115" s="516"/>
      <c r="R115" s="516"/>
      <c r="S115" s="516"/>
      <c r="T115" s="516"/>
      <c r="U115" s="516"/>
      <c r="V115" s="516"/>
      <c r="W115" s="516"/>
      <c r="X115" s="516"/>
      <c r="Y115" s="516"/>
      <c r="Z115" s="516"/>
      <c r="AA115" s="516"/>
      <c r="AB115" s="522"/>
      <c r="AC115" s="540"/>
      <c r="AD115" s="540"/>
      <c r="AE115" s="540"/>
      <c r="AF115" s="540"/>
      <c r="AG115" s="540"/>
      <c r="AH115" s="540"/>
      <c r="AI115" s="540"/>
      <c r="AJ115" s="540"/>
      <c r="AK115" s="540"/>
      <c r="AL115" s="540"/>
      <c r="AM115" s="540"/>
      <c r="AN115" s="540"/>
    </row>
    <row r="116" spans="1:40" ht="15" customHeight="1">
      <c r="A116" s="895"/>
      <c r="B116" s="895"/>
      <c r="C116" s="895"/>
      <c r="D116" s="763"/>
      <c r="E116" s="763"/>
      <c r="F116" s="763"/>
      <c r="G116" s="764"/>
      <c r="H116" s="763"/>
      <c r="I116" s="157"/>
      <c r="J116" s="85"/>
      <c r="K116" s="157"/>
      <c r="L116" s="511"/>
      <c r="M116" s="150" t="s">
        <v>17</v>
      </c>
      <c r="N116" s="149"/>
      <c r="O116" s="512"/>
      <c r="P116" s="512"/>
      <c r="Q116" s="512"/>
      <c r="R116" s="512"/>
      <c r="S116" s="512"/>
      <c r="T116" s="512"/>
      <c r="U116" s="512"/>
      <c r="V116" s="512"/>
      <c r="W116" s="530"/>
      <c r="X116" s="162"/>
      <c r="Y116" s="525"/>
      <c r="Z116" s="149"/>
      <c r="AA116" s="162"/>
      <c r="AB116" s="522"/>
      <c r="AC116" s="540"/>
      <c r="AD116" s="540"/>
      <c r="AE116" s="540"/>
      <c r="AF116" s="540"/>
      <c r="AG116" s="540"/>
      <c r="AH116" s="540"/>
      <c r="AI116" s="540"/>
      <c r="AJ116" s="540"/>
      <c r="AK116" s="540"/>
      <c r="AL116" s="540"/>
      <c r="AM116" s="540"/>
      <c r="AN116" s="540"/>
    </row>
    <row r="117" spans="1:40" ht="15" customHeight="1">
      <c r="A117" s="895"/>
      <c r="B117" s="895"/>
      <c r="C117" s="763"/>
      <c r="D117" s="763"/>
      <c r="E117" s="763"/>
      <c r="F117" s="763"/>
      <c r="G117" s="764"/>
      <c r="H117" s="763"/>
      <c r="I117" s="157"/>
      <c r="J117" s="85"/>
      <c r="K117" s="157"/>
      <c r="L117" s="511"/>
      <c r="M117" s="149" t="s">
        <v>18</v>
      </c>
      <c r="N117" s="149"/>
      <c r="O117" s="512"/>
      <c r="P117" s="512"/>
      <c r="Q117" s="512"/>
      <c r="R117" s="512"/>
      <c r="S117" s="512"/>
      <c r="T117" s="512"/>
      <c r="U117" s="512"/>
      <c r="V117" s="512"/>
      <c r="W117" s="530"/>
      <c r="X117" s="162"/>
      <c r="Y117" s="525"/>
      <c r="Z117" s="149"/>
      <c r="AA117" s="162"/>
      <c r="AB117" s="522"/>
      <c r="AC117" s="540"/>
      <c r="AD117" s="540"/>
      <c r="AE117" s="540"/>
      <c r="AF117" s="540"/>
      <c r="AG117" s="540"/>
      <c r="AH117" s="540"/>
      <c r="AI117" s="540"/>
      <c r="AJ117" s="540"/>
      <c r="AK117" s="540"/>
      <c r="AL117" s="540"/>
      <c r="AM117" s="540"/>
      <c r="AN117" s="540"/>
    </row>
    <row r="118" spans="1:40" ht="15" customHeight="1">
      <c r="A118" s="895"/>
      <c r="B118" s="763"/>
      <c r="C118" s="763"/>
      <c r="D118" s="763"/>
      <c r="E118" s="763"/>
      <c r="F118" s="763"/>
      <c r="G118" s="764"/>
      <c r="H118" s="763"/>
      <c r="I118" s="157"/>
      <c r="J118" s="85"/>
      <c r="K118" s="157"/>
      <c r="L118" s="511"/>
      <c r="M118" s="155" t="s">
        <v>19</v>
      </c>
      <c r="N118" s="149"/>
      <c r="O118" s="512"/>
      <c r="P118" s="512"/>
      <c r="Q118" s="512"/>
      <c r="R118" s="512"/>
      <c r="S118" s="512"/>
      <c r="T118" s="512"/>
      <c r="U118" s="512"/>
      <c r="V118" s="512"/>
      <c r="W118" s="530"/>
      <c r="X118" s="162"/>
      <c r="Y118" s="525"/>
      <c r="Z118" s="149"/>
      <c r="AA118" s="162"/>
      <c r="AB118" s="522"/>
      <c r="AC118" s="540"/>
      <c r="AD118" s="540"/>
      <c r="AE118" s="540"/>
      <c r="AF118" s="540"/>
      <c r="AG118" s="540"/>
      <c r="AH118" s="540"/>
      <c r="AI118" s="540"/>
      <c r="AJ118" s="540"/>
      <c r="AK118" s="540"/>
      <c r="AL118" s="540"/>
      <c r="AM118" s="540"/>
      <c r="AN118" s="540"/>
    </row>
    <row r="119" spans="1:40" ht="15" customHeight="1">
      <c r="A119" s="757"/>
      <c r="B119" s="757"/>
      <c r="C119" s="757"/>
      <c r="D119" s="757"/>
      <c r="E119" s="757"/>
      <c r="F119" s="757"/>
      <c r="G119" s="765"/>
      <c r="H119" s="757"/>
      <c r="I119" s="711"/>
      <c r="J119" s="85"/>
      <c r="L119" s="511"/>
      <c r="M119" s="165" t="s">
        <v>309</v>
      </c>
      <c r="N119" s="149"/>
      <c r="O119" s="512"/>
      <c r="P119" s="512"/>
      <c r="Q119" s="512"/>
      <c r="R119" s="512"/>
      <c r="S119" s="512"/>
      <c r="T119" s="512"/>
      <c r="U119" s="512"/>
      <c r="V119" s="512"/>
      <c r="W119" s="530"/>
      <c r="X119" s="162"/>
      <c r="Y119" s="525"/>
      <c r="Z119" s="149"/>
      <c r="AA119" s="162"/>
      <c r="AB119" s="522"/>
      <c r="AC119" s="540"/>
      <c r="AD119" s="540"/>
      <c r="AE119" s="540"/>
      <c r="AF119" s="540"/>
      <c r="AG119" s="540"/>
      <c r="AH119" s="540"/>
      <c r="AI119" s="540"/>
      <c r="AJ119" s="540"/>
      <c r="AK119" s="540"/>
      <c r="AL119" s="540"/>
      <c r="AM119" s="540"/>
      <c r="AN119" s="540"/>
    </row>
    <row r="120" spans="1:40" s="36" customFormat="1" ht="102.75" customHeight="1">
      <c r="G120" s="695"/>
      <c r="H120" s="696">
        <v>1</v>
      </c>
      <c r="I120" s="654"/>
      <c r="J120" s="85"/>
      <c r="K120" s="232"/>
      <c r="L120" s="545" t="str">
        <f>mergeValue(A120) &amp;"."&amp; mergeValue(B120)&amp;"."&amp; mergeValue(C120)&amp;"."&amp; mergeValue(D120)&amp;"."&amp; mergeValue(F120)&amp;"."&amp; mergeValue(G120)&amp;"."&amp; mergeValue(H120)</f>
        <v>......1</v>
      </c>
      <c r="M120" s="752"/>
      <c r="N120" s="483"/>
      <c r="O120" s="524"/>
      <c r="P120" s="524"/>
      <c r="Q120" s="524"/>
      <c r="R120" s="482"/>
      <c r="S120" s="772"/>
      <c r="T120" s="482"/>
      <c r="U120" s="772"/>
      <c r="V120" s="602" t="str">
        <f>W120 &amp; "-" &amp; Y120</f>
        <v>-</v>
      </c>
      <c r="W120" s="600"/>
      <c r="X120" s="471" t="s">
        <v>85</v>
      </c>
      <c r="Y120" s="769"/>
      <c r="Z120" s="471" t="s">
        <v>85</v>
      </c>
      <c r="AA120" s="587"/>
      <c r="AB120" s="121"/>
      <c r="AC120" s="603" t="str">
        <f>strCheckDate(O120:AA120)</f>
        <v/>
      </c>
      <c r="AD120" s="603"/>
      <c r="AE120" s="603"/>
      <c r="AF120" s="605"/>
      <c r="AG120" s="603"/>
      <c r="AH120" s="603"/>
      <c r="AI120" s="603"/>
      <c r="AJ120" s="603"/>
      <c r="AK120" s="603"/>
      <c r="AL120" s="603"/>
      <c r="AM120" s="603"/>
      <c r="AN120" s="603"/>
    </row>
    <row r="123" spans="1:40" s="35" customFormat="1" ht="17.100000000000001" customHeight="1">
      <c r="G123" s="35" t="s">
        <v>13</v>
      </c>
      <c r="I123" s="35" t="s">
        <v>69</v>
      </c>
      <c r="U123" s="158"/>
    </row>
    <row r="124" spans="1:40" ht="17.100000000000001" customHeight="1">
      <c r="T124" s="122"/>
      <c r="U124" s="43"/>
    </row>
    <row r="125" spans="1:40" s="36" customFormat="1" ht="22.8">
      <c r="A125" s="895">
        <v>1</v>
      </c>
      <c r="B125" s="697"/>
      <c r="C125" s="697"/>
      <c r="D125" s="697"/>
      <c r="E125" s="698"/>
      <c r="F125" s="699"/>
      <c r="G125" s="699"/>
      <c r="H125" s="699"/>
      <c r="I125" s="226"/>
      <c r="J125" s="654"/>
      <c r="K125" s="660"/>
      <c r="L125" s="545">
        <f>mergeValue(A125)</f>
        <v>1</v>
      </c>
      <c r="M125" s="563" t="s">
        <v>20</v>
      </c>
      <c r="N125" s="535"/>
      <c r="O125" s="907"/>
      <c r="P125" s="907"/>
      <c r="Q125" s="907"/>
      <c r="R125" s="907"/>
      <c r="S125" s="907"/>
      <c r="T125" s="907"/>
      <c r="U125" s="907"/>
      <c r="V125" s="907"/>
      <c r="W125" s="412" t="s">
        <v>659</v>
      </c>
      <c r="X125" s="538"/>
      <c r="Y125" s="538"/>
      <c r="Z125" s="538"/>
      <c r="AA125" s="538"/>
      <c r="AB125" s="538"/>
      <c r="AC125" s="538"/>
      <c r="AD125" s="538"/>
      <c r="AE125" s="538"/>
      <c r="AF125" s="538"/>
      <c r="AG125" s="538"/>
      <c r="AH125" s="538"/>
    </row>
    <row r="126" spans="1:40" s="36" customFormat="1" ht="34.200000000000003">
      <c r="A126" s="895"/>
      <c r="B126" s="895">
        <v>1</v>
      </c>
      <c r="C126" s="697"/>
      <c r="D126" s="697"/>
      <c r="E126" s="699"/>
      <c r="F126" s="699"/>
      <c r="G126" s="699"/>
      <c r="H126" s="699"/>
      <c r="I126" s="653"/>
      <c r="J126" s="652"/>
      <c r="K126" s="655"/>
      <c r="L126" s="545" t="str">
        <f>mergeValue(A126) &amp;"."&amp; mergeValue(B126)</f>
        <v>1.1</v>
      </c>
      <c r="M126" s="513" t="s">
        <v>16</v>
      </c>
      <c r="N126" s="535"/>
      <c r="O126" s="907"/>
      <c r="P126" s="907"/>
      <c r="Q126" s="907"/>
      <c r="R126" s="907"/>
      <c r="S126" s="907"/>
      <c r="T126" s="907"/>
      <c r="U126" s="907"/>
      <c r="V126" s="907"/>
      <c r="W126" s="412" t="s">
        <v>477</v>
      </c>
      <c r="X126" s="538"/>
      <c r="Y126" s="538"/>
      <c r="Z126" s="538"/>
      <c r="AA126" s="538"/>
      <c r="AB126" s="538"/>
      <c r="AC126" s="538"/>
      <c r="AD126" s="538"/>
      <c r="AE126" s="538"/>
      <c r="AF126" s="538"/>
      <c r="AG126" s="538"/>
      <c r="AH126" s="538"/>
    </row>
    <row r="127" spans="1:40" s="36" customFormat="1" ht="22.8">
      <c r="A127" s="895"/>
      <c r="B127" s="895"/>
      <c r="C127" s="895">
        <v>1</v>
      </c>
      <c r="D127" s="697"/>
      <c r="E127" s="699"/>
      <c r="F127" s="699"/>
      <c r="G127" s="699"/>
      <c r="H127" s="699"/>
      <c r="I127" s="659"/>
      <c r="J127" s="652"/>
      <c r="K127" s="655"/>
      <c r="L127" s="545" t="str">
        <f>mergeValue(A127) &amp;"."&amp; mergeValue(B127)&amp;"."&amp; mergeValue(C127)</f>
        <v>1.1.1</v>
      </c>
      <c r="M127" s="514" t="s">
        <v>7</v>
      </c>
      <c r="N127" s="535"/>
      <c r="O127" s="907"/>
      <c r="P127" s="907"/>
      <c r="Q127" s="907"/>
      <c r="R127" s="907"/>
      <c r="S127" s="907"/>
      <c r="T127" s="907"/>
      <c r="U127" s="907"/>
      <c r="V127" s="907"/>
      <c r="W127" s="412" t="s">
        <v>634</v>
      </c>
      <c r="X127" s="538"/>
      <c r="Y127" s="538"/>
      <c r="Z127" s="538"/>
      <c r="AA127" s="538"/>
      <c r="AB127" s="538"/>
      <c r="AC127" s="538"/>
      <c r="AD127" s="538"/>
      <c r="AE127" s="538"/>
      <c r="AF127" s="538"/>
      <c r="AG127" s="538"/>
      <c r="AH127" s="538"/>
    </row>
    <row r="128" spans="1:40" s="36" customFormat="1" ht="22.8">
      <c r="A128" s="895"/>
      <c r="B128" s="895"/>
      <c r="C128" s="895"/>
      <c r="D128" s="895">
        <v>1</v>
      </c>
      <c r="E128" s="699"/>
      <c r="F128" s="699"/>
      <c r="G128" s="699"/>
      <c r="H128" s="699"/>
      <c r="I128" s="659"/>
      <c r="J128" s="652"/>
      <c r="K128" s="655"/>
      <c r="L128" s="545" t="str">
        <f>mergeValue(A128) &amp;"."&amp; mergeValue(B128)&amp;"."&amp; mergeValue(C128)&amp;"."&amp; mergeValue(D128)</f>
        <v>1.1.1.1</v>
      </c>
      <c r="M128" s="515" t="s">
        <v>22</v>
      </c>
      <c r="N128" s="535"/>
      <c r="O128" s="907"/>
      <c r="P128" s="907"/>
      <c r="Q128" s="907"/>
      <c r="R128" s="907"/>
      <c r="S128" s="907"/>
      <c r="T128" s="907"/>
      <c r="U128" s="907"/>
      <c r="V128" s="907"/>
      <c r="W128" s="412" t="s">
        <v>635</v>
      </c>
      <c r="X128" s="538"/>
      <c r="Y128" s="538"/>
      <c r="Z128" s="538"/>
      <c r="AA128" s="538"/>
      <c r="AB128" s="538"/>
      <c r="AC128" s="538"/>
      <c r="AD128" s="538"/>
      <c r="AE128" s="538"/>
      <c r="AF128" s="538"/>
      <c r="AG128" s="538"/>
      <c r="AH128" s="538"/>
    </row>
    <row r="129" spans="1:34" s="36" customFormat="1" ht="11.25" hidden="1" customHeight="1">
      <c r="A129" s="895"/>
      <c r="B129" s="895"/>
      <c r="C129" s="895"/>
      <c r="D129" s="895"/>
      <c r="E129" s="895">
        <v>1</v>
      </c>
      <c r="F129" s="699"/>
      <c r="G129" s="699"/>
      <c r="H129" s="697">
        <v>1</v>
      </c>
      <c r="I129" s="895">
        <v>1</v>
      </c>
      <c r="J129" s="699"/>
      <c r="K129" s="701"/>
      <c r="L129" s="545"/>
      <c r="M129" s="517"/>
      <c r="N129" s="196"/>
      <c r="O129" s="415"/>
      <c r="P129" s="415"/>
      <c r="Q129" s="415"/>
      <c r="R129" s="415"/>
      <c r="S129" s="415"/>
      <c r="T129" s="415"/>
      <c r="U129" s="415"/>
      <c r="V129" s="497"/>
      <c r="W129" s="521"/>
      <c r="X129" s="538"/>
      <c r="Y129" s="538"/>
      <c r="Z129" s="538"/>
      <c r="AA129" s="538"/>
      <c r="AB129" s="538"/>
      <c r="AC129" s="538"/>
      <c r="AD129" s="538"/>
      <c r="AE129" s="538"/>
      <c r="AF129" s="538"/>
      <c r="AG129" s="538"/>
      <c r="AH129" s="538"/>
    </row>
    <row r="130" spans="1:34" s="36" customFormat="1" ht="91.2">
      <c r="A130" s="895"/>
      <c r="B130" s="895"/>
      <c r="C130" s="895"/>
      <c r="D130" s="895"/>
      <c r="E130" s="895"/>
      <c r="F130" s="895">
        <v>1</v>
      </c>
      <c r="G130" s="697"/>
      <c r="H130" s="697"/>
      <c r="I130" s="895"/>
      <c r="J130" s="895">
        <v>1</v>
      </c>
      <c r="K130" s="702"/>
      <c r="L130" s="545" t="str">
        <f>mergeValue(A130) &amp;"."&amp; mergeValue(B130)&amp;"."&amp; mergeValue(C130)&amp;"."&amp; mergeValue(D130)&amp;"."&amp;  mergeValue(F130)</f>
        <v>1.1.1.1.1</v>
      </c>
      <c r="M130" s="518" t="s">
        <v>10</v>
      </c>
      <c r="N130" s="196"/>
      <c r="O130" s="897"/>
      <c r="P130" s="897"/>
      <c r="Q130" s="897"/>
      <c r="R130" s="897"/>
      <c r="S130" s="897"/>
      <c r="T130" s="897"/>
      <c r="U130" s="897"/>
      <c r="V130" s="897"/>
      <c r="W130" s="412" t="s">
        <v>636</v>
      </c>
      <c r="X130" s="538"/>
      <c r="Y130" s="542" t="str">
        <f>strCheckUnique(Z130:Z133)</f>
        <v/>
      </c>
      <c r="Z130" s="538"/>
      <c r="AA130" s="542"/>
      <c r="AB130" s="538"/>
      <c r="AC130" s="538"/>
      <c r="AD130" s="538"/>
      <c r="AE130" s="538"/>
      <c r="AF130" s="538"/>
      <c r="AG130" s="538"/>
      <c r="AH130" s="538"/>
    </row>
    <row r="131" spans="1:34" s="36" customFormat="1" ht="191.25" customHeight="1">
      <c r="A131" s="895"/>
      <c r="B131" s="895"/>
      <c r="C131" s="895"/>
      <c r="D131" s="895"/>
      <c r="E131" s="895"/>
      <c r="F131" s="895"/>
      <c r="G131" s="697">
        <v>1</v>
      </c>
      <c r="H131" s="697"/>
      <c r="I131" s="895"/>
      <c r="J131" s="895"/>
      <c r="K131" s="702">
        <v>1</v>
      </c>
      <c r="L131" s="545" t="str">
        <f>mergeValue(A131) &amp;"."&amp; mergeValue(B131)&amp;"."&amp; mergeValue(C131)&amp;"."&amp; mergeValue(D131)&amp;"."&amp; mergeValue(F131)&amp;"."&amp; mergeValue(G131)</f>
        <v>1.1.1.1.1.1</v>
      </c>
      <c r="M131" s="751"/>
      <c r="N131" s="539"/>
      <c r="O131" s="524"/>
      <c r="P131" s="524"/>
      <c r="Q131" s="771"/>
      <c r="R131" s="905"/>
      <c r="S131" s="891" t="s">
        <v>84</v>
      </c>
      <c r="T131" s="905"/>
      <c r="U131" s="891" t="s">
        <v>85</v>
      </c>
      <c r="V131" s="534"/>
      <c r="W131" s="865" t="s">
        <v>660</v>
      </c>
      <c r="X131" s="538" t="str">
        <f>strCheckDate(O132:V132)</f>
        <v/>
      </c>
      <c r="Y131" s="542"/>
      <c r="Z131" s="542" t="str">
        <f>IF(M131="","",M131 )</f>
        <v/>
      </c>
      <c r="AA131" s="542"/>
      <c r="AB131" s="542"/>
      <c r="AC131" s="542"/>
      <c r="AD131" s="538"/>
      <c r="AE131" s="538"/>
      <c r="AF131" s="538"/>
      <c r="AG131" s="538"/>
      <c r="AH131" s="538"/>
    </row>
    <row r="132" spans="1:34" s="36" customFormat="1" ht="0.15" customHeight="1">
      <c r="A132" s="895"/>
      <c r="B132" s="895"/>
      <c r="C132" s="895"/>
      <c r="D132" s="895"/>
      <c r="E132" s="895"/>
      <c r="F132" s="895"/>
      <c r="G132" s="697"/>
      <c r="H132" s="697"/>
      <c r="I132" s="895"/>
      <c r="J132" s="895"/>
      <c r="K132" s="702"/>
      <c r="L132" s="293"/>
      <c r="M132" s="564"/>
      <c r="N132" s="539"/>
      <c r="O132" s="524"/>
      <c r="P132" s="524"/>
      <c r="Q132" s="537" t="str">
        <f>R131 &amp; "-" &amp; T131</f>
        <v>-</v>
      </c>
      <c r="R132" s="890"/>
      <c r="S132" s="891"/>
      <c r="T132" s="890"/>
      <c r="U132" s="891"/>
      <c r="V132" s="534"/>
      <c r="W132" s="865"/>
      <c r="X132" s="538"/>
      <c r="Y132" s="538"/>
      <c r="Z132" s="538"/>
      <c r="AA132" s="538"/>
      <c r="AB132" s="538"/>
      <c r="AC132" s="538"/>
      <c r="AD132" s="538"/>
      <c r="AE132" s="538"/>
      <c r="AF132" s="538"/>
      <c r="AG132" s="538"/>
      <c r="AH132" s="538"/>
    </row>
    <row r="133" spans="1:34" ht="15" customHeight="1">
      <c r="A133" s="895"/>
      <c r="B133" s="895"/>
      <c r="C133" s="895"/>
      <c r="D133" s="895"/>
      <c r="E133" s="895"/>
      <c r="F133" s="895"/>
      <c r="G133" s="699"/>
      <c r="H133" s="697"/>
      <c r="I133" s="895"/>
      <c r="J133" s="895"/>
      <c r="K133" s="701"/>
      <c r="L133" s="511"/>
      <c r="M133" s="519" t="s">
        <v>25</v>
      </c>
      <c r="N133" s="516"/>
      <c r="O133" s="512"/>
      <c r="P133" s="512"/>
      <c r="Q133" s="512"/>
      <c r="R133" s="530"/>
      <c r="S133" s="162"/>
      <c r="T133" s="525"/>
      <c r="U133" s="516"/>
      <c r="V133" s="522"/>
      <c r="W133" s="865"/>
      <c r="X133" s="540"/>
      <c r="Y133" s="540"/>
      <c r="Z133" s="540"/>
      <c r="AA133" s="540"/>
      <c r="AB133" s="540"/>
      <c r="AC133" s="540"/>
      <c r="AD133" s="540"/>
      <c r="AE133" s="540"/>
      <c r="AF133" s="540"/>
      <c r="AG133" s="540"/>
      <c r="AH133" s="540"/>
    </row>
    <row r="134" spans="1:34" ht="15" customHeight="1">
      <c r="A134" s="895"/>
      <c r="B134" s="895"/>
      <c r="C134" s="895"/>
      <c r="D134" s="895"/>
      <c r="E134" s="895"/>
      <c r="F134" s="699"/>
      <c r="G134" s="699"/>
      <c r="H134" s="697"/>
      <c r="I134" s="895"/>
      <c r="J134" s="699"/>
      <c r="K134" s="701"/>
      <c r="L134" s="511"/>
      <c r="M134" s="516" t="s">
        <v>11</v>
      </c>
      <c r="N134" s="150"/>
      <c r="O134" s="512"/>
      <c r="P134" s="512"/>
      <c r="Q134" s="512"/>
      <c r="R134" s="530"/>
      <c r="S134" s="162"/>
      <c r="T134" s="525"/>
      <c r="U134" s="150"/>
      <c r="V134" s="162"/>
      <c r="W134" s="522"/>
      <c r="X134" s="540"/>
      <c r="Y134" s="540"/>
      <c r="Z134" s="540"/>
      <c r="AA134" s="540"/>
      <c r="AB134" s="540"/>
      <c r="AC134" s="540"/>
      <c r="AD134" s="540"/>
      <c r="AE134" s="540"/>
      <c r="AF134" s="540"/>
      <c r="AG134" s="540"/>
      <c r="AH134" s="540"/>
    </row>
    <row r="135" spans="1:34" ht="0.15" customHeight="1">
      <c r="A135" s="895"/>
      <c r="B135" s="895"/>
      <c r="C135" s="895"/>
      <c r="D135" s="895"/>
      <c r="E135" s="700"/>
      <c r="F135" s="699"/>
      <c r="G135" s="699"/>
      <c r="H135" s="699"/>
      <c r="I135" s="654"/>
      <c r="J135" s="85"/>
      <c r="K135" s="660"/>
      <c r="L135" s="511"/>
      <c r="M135" s="516"/>
      <c r="N135" s="149"/>
      <c r="O135" s="512"/>
      <c r="P135" s="512"/>
      <c r="Q135" s="512"/>
      <c r="R135" s="530"/>
      <c r="S135" s="162"/>
      <c r="T135" s="525"/>
      <c r="U135" s="149"/>
      <c r="V135" s="162"/>
      <c r="W135" s="522"/>
      <c r="X135" s="540"/>
      <c r="Y135" s="540"/>
      <c r="Z135" s="540"/>
      <c r="AA135" s="540"/>
      <c r="AB135" s="540"/>
      <c r="AC135" s="540"/>
      <c r="AD135" s="540"/>
      <c r="AE135" s="540"/>
      <c r="AF135" s="540"/>
      <c r="AG135" s="540"/>
      <c r="AH135" s="540"/>
    </row>
    <row r="136" spans="1:34" ht="15" customHeight="1">
      <c r="A136" s="895"/>
      <c r="B136" s="895"/>
      <c r="C136" s="895"/>
      <c r="D136" s="700"/>
      <c r="E136" s="700"/>
      <c r="F136" s="699"/>
      <c r="G136" s="699"/>
      <c r="H136" s="699"/>
      <c r="I136" s="654"/>
      <c r="J136" s="85"/>
      <c r="K136" s="660"/>
      <c r="L136" s="511"/>
      <c r="M136" s="150" t="s">
        <v>17</v>
      </c>
      <c r="N136" s="149"/>
      <c r="O136" s="512"/>
      <c r="P136" s="512"/>
      <c r="Q136" s="512"/>
      <c r="R136" s="530"/>
      <c r="S136" s="162"/>
      <c r="T136" s="525"/>
      <c r="U136" s="149"/>
      <c r="V136" s="162"/>
      <c r="W136" s="522"/>
      <c r="X136" s="540"/>
      <c r="Y136" s="540"/>
      <c r="Z136" s="540"/>
      <c r="AA136" s="540"/>
      <c r="AB136" s="540"/>
      <c r="AC136" s="540"/>
      <c r="AD136" s="540"/>
      <c r="AE136" s="540"/>
      <c r="AF136" s="540"/>
      <c r="AG136" s="540"/>
      <c r="AH136" s="540"/>
    </row>
    <row r="137" spans="1:34" ht="15" customHeight="1">
      <c r="A137" s="895"/>
      <c r="B137" s="895"/>
      <c r="C137" s="700"/>
      <c r="D137" s="700"/>
      <c r="E137" s="700"/>
      <c r="F137" s="700"/>
      <c r="G137" s="703"/>
      <c r="H137" s="654"/>
      <c r="I137" s="664"/>
      <c r="J137" s="85"/>
      <c r="K137" s="665"/>
      <c r="L137" s="511"/>
      <c r="M137" s="149" t="s">
        <v>18</v>
      </c>
      <c r="N137" s="149"/>
      <c r="O137" s="512"/>
      <c r="P137" s="512"/>
      <c r="Q137" s="512"/>
      <c r="R137" s="530"/>
      <c r="S137" s="162"/>
      <c r="T137" s="525"/>
      <c r="U137" s="149"/>
      <c r="V137" s="162"/>
      <c r="W137" s="522"/>
      <c r="X137" s="540"/>
      <c r="Y137" s="540"/>
      <c r="Z137" s="540"/>
      <c r="AA137" s="540"/>
      <c r="AB137" s="540"/>
      <c r="AC137" s="540"/>
      <c r="AD137" s="540"/>
      <c r="AE137" s="540"/>
      <c r="AF137" s="540"/>
      <c r="AG137" s="540"/>
      <c r="AH137" s="540"/>
    </row>
    <row r="138" spans="1:34" ht="15" customHeight="1">
      <c r="A138" s="895"/>
      <c r="B138" s="700"/>
      <c r="C138" s="700"/>
      <c r="D138" s="700"/>
      <c r="E138" s="700"/>
      <c r="F138" s="700"/>
      <c r="G138" s="703"/>
      <c r="H138" s="654"/>
      <c r="I138" s="654"/>
      <c r="J138" s="85"/>
      <c r="K138" s="660"/>
      <c r="L138" s="511"/>
      <c r="M138" s="155" t="s">
        <v>19</v>
      </c>
      <c r="N138" s="149"/>
      <c r="O138" s="512"/>
      <c r="P138" s="512"/>
      <c r="Q138" s="512"/>
      <c r="R138" s="530"/>
      <c r="S138" s="162"/>
      <c r="T138" s="525"/>
      <c r="U138" s="149"/>
      <c r="V138" s="162"/>
      <c r="W138" s="522"/>
      <c r="X138" s="540"/>
      <c r="Y138" s="540"/>
      <c r="Z138" s="540"/>
      <c r="AA138" s="540"/>
      <c r="AB138" s="540"/>
      <c r="AC138" s="540"/>
      <c r="AD138" s="540"/>
      <c r="AE138" s="540"/>
      <c r="AF138" s="540"/>
      <c r="AG138" s="540"/>
      <c r="AH138" s="540"/>
    </row>
    <row r="139" spans="1:34" ht="15" customHeight="1">
      <c r="L139" s="481"/>
      <c r="M139" s="165" t="s">
        <v>309</v>
      </c>
      <c r="N139" s="149"/>
      <c r="O139" s="512"/>
      <c r="P139" s="512"/>
      <c r="Q139" s="512"/>
      <c r="R139" s="530"/>
      <c r="S139" s="162"/>
      <c r="T139" s="525"/>
      <c r="U139" s="149"/>
      <c r="V139" s="162"/>
      <c r="W139" s="522"/>
      <c r="X139" s="540"/>
      <c r="Y139" s="540"/>
      <c r="Z139" s="540"/>
      <c r="AA139" s="540"/>
      <c r="AB139" s="540"/>
      <c r="AC139" s="540"/>
      <c r="AD139" s="540"/>
      <c r="AE139" s="540"/>
      <c r="AF139" s="540"/>
      <c r="AG139" s="540"/>
      <c r="AH139" s="540"/>
    </row>
    <row r="140" spans="1:34" ht="17.100000000000001" customHeight="1"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</row>
    <row r="141" spans="1:34" s="35" customFormat="1" ht="17.100000000000001" customHeight="1">
      <c r="G141" s="35" t="s">
        <v>13</v>
      </c>
      <c r="I141" s="35" t="s">
        <v>183</v>
      </c>
      <c r="V141" s="158"/>
      <c r="X141" s="217"/>
      <c r="Y141" s="217"/>
      <c r="Z141" s="217"/>
      <c r="AA141" s="217"/>
      <c r="AB141" s="217"/>
      <c r="AC141" s="217"/>
      <c r="AD141" s="217"/>
      <c r="AE141" s="217"/>
      <c r="AF141" s="217"/>
      <c r="AG141" s="217"/>
      <c r="AH141" s="217"/>
    </row>
    <row r="142" spans="1:34" ht="17.100000000000001" customHeight="1">
      <c r="T142" s="122"/>
      <c r="U142" s="43"/>
      <c r="X142" s="204"/>
      <c r="Y142" s="204"/>
      <c r="Z142" s="204"/>
      <c r="AA142" s="204"/>
      <c r="AB142" s="204"/>
      <c r="AC142" s="204"/>
      <c r="AD142" s="204"/>
      <c r="AE142" s="204"/>
      <c r="AF142" s="204"/>
      <c r="AG142" s="204"/>
      <c r="AH142" s="204"/>
    </row>
    <row r="143" spans="1:34" s="36" customFormat="1" ht="22.8">
      <c r="A143" s="895">
        <v>1</v>
      </c>
      <c r="B143" s="704"/>
      <c r="C143" s="704"/>
      <c r="D143" s="704"/>
      <c r="E143" s="705"/>
      <c r="F143" s="706"/>
      <c r="G143" s="706"/>
      <c r="H143" s="706"/>
      <c r="I143" s="226"/>
      <c r="J143" s="654"/>
      <c r="K143" s="660"/>
      <c r="L143" s="545">
        <f>mergeValue(A143)</f>
        <v>1</v>
      </c>
      <c r="M143" s="563" t="s">
        <v>20</v>
      </c>
      <c r="N143" s="535"/>
      <c r="O143" s="907"/>
      <c r="P143" s="907"/>
      <c r="Q143" s="907"/>
      <c r="R143" s="907"/>
      <c r="S143" s="907"/>
      <c r="T143" s="907"/>
      <c r="U143" s="907"/>
      <c r="V143" s="907"/>
      <c r="W143" s="412" t="s">
        <v>659</v>
      </c>
      <c r="X143" s="538"/>
      <c r="Y143" s="538"/>
      <c r="Z143" s="538"/>
      <c r="AA143" s="538"/>
      <c r="AB143" s="538"/>
      <c r="AC143" s="538"/>
      <c r="AD143" s="538"/>
      <c r="AE143" s="538"/>
      <c r="AF143" s="538"/>
      <c r="AG143" s="538"/>
      <c r="AH143" s="538"/>
    </row>
    <row r="144" spans="1:34" s="36" customFormat="1" ht="34.200000000000003">
      <c r="A144" s="895"/>
      <c r="B144" s="895">
        <v>1</v>
      </c>
      <c r="C144" s="704"/>
      <c r="D144" s="704"/>
      <c r="E144" s="706"/>
      <c r="F144" s="706"/>
      <c r="G144" s="706"/>
      <c r="H144" s="706"/>
      <c r="I144" s="653"/>
      <c r="J144" s="652"/>
      <c r="K144" s="655"/>
      <c r="L144" s="545" t="str">
        <f>mergeValue(A144) &amp;"."&amp; mergeValue(B144)</f>
        <v>1.1</v>
      </c>
      <c r="M144" s="513" t="s">
        <v>16</v>
      </c>
      <c r="N144" s="535"/>
      <c r="O144" s="907"/>
      <c r="P144" s="907"/>
      <c r="Q144" s="907"/>
      <c r="R144" s="907"/>
      <c r="S144" s="907"/>
      <c r="T144" s="907"/>
      <c r="U144" s="907"/>
      <c r="V144" s="907"/>
      <c r="W144" s="412" t="s">
        <v>477</v>
      </c>
      <c r="X144" s="538"/>
      <c r="Y144" s="538"/>
      <c r="Z144" s="538"/>
      <c r="AA144" s="538"/>
      <c r="AB144" s="538"/>
      <c r="AC144" s="538"/>
      <c r="AD144" s="538"/>
      <c r="AE144" s="538"/>
      <c r="AF144" s="538"/>
      <c r="AG144" s="538"/>
      <c r="AH144" s="538"/>
    </row>
    <row r="145" spans="1:35" s="36" customFormat="1" ht="22.8">
      <c r="A145" s="895"/>
      <c r="B145" s="895"/>
      <c r="C145" s="895">
        <v>1</v>
      </c>
      <c r="D145" s="704"/>
      <c r="E145" s="706"/>
      <c r="F145" s="706"/>
      <c r="G145" s="706"/>
      <c r="H145" s="706"/>
      <c r="I145" s="659"/>
      <c r="J145" s="652"/>
      <c r="K145" s="655"/>
      <c r="L145" s="545" t="str">
        <f>mergeValue(A145) &amp;"."&amp; mergeValue(B145)&amp;"."&amp; mergeValue(C145)</f>
        <v>1.1.1</v>
      </c>
      <c r="M145" s="514" t="s">
        <v>7</v>
      </c>
      <c r="N145" s="535"/>
      <c r="O145" s="907"/>
      <c r="P145" s="907"/>
      <c r="Q145" s="907"/>
      <c r="R145" s="907"/>
      <c r="S145" s="907"/>
      <c r="T145" s="907"/>
      <c r="U145" s="907"/>
      <c r="V145" s="907"/>
      <c r="W145" s="412" t="s">
        <v>634</v>
      </c>
      <c r="X145" s="538"/>
      <c r="Y145" s="538"/>
      <c r="Z145" s="538"/>
      <c r="AA145" s="538"/>
      <c r="AB145" s="538"/>
      <c r="AC145" s="538"/>
      <c r="AD145" s="538"/>
      <c r="AE145" s="538"/>
      <c r="AF145" s="538"/>
      <c r="AG145" s="538"/>
      <c r="AH145" s="538"/>
    </row>
    <row r="146" spans="1:35" s="36" customFormat="1" ht="22.8">
      <c r="A146" s="895"/>
      <c r="B146" s="895"/>
      <c r="C146" s="895"/>
      <c r="D146" s="895">
        <v>1</v>
      </c>
      <c r="E146" s="706"/>
      <c r="F146" s="706"/>
      <c r="G146" s="706"/>
      <c r="H146" s="706"/>
      <c r="I146" s="659"/>
      <c r="J146" s="652"/>
      <c r="K146" s="655"/>
      <c r="L146" s="545" t="str">
        <f>mergeValue(A146) &amp;"."&amp; mergeValue(B146)&amp;"."&amp; mergeValue(C146)&amp;"."&amp; mergeValue(D146)</f>
        <v>1.1.1.1</v>
      </c>
      <c r="M146" s="515" t="s">
        <v>22</v>
      </c>
      <c r="N146" s="535"/>
      <c r="O146" s="907"/>
      <c r="P146" s="907"/>
      <c r="Q146" s="907"/>
      <c r="R146" s="907"/>
      <c r="S146" s="907"/>
      <c r="T146" s="907"/>
      <c r="U146" s="907"/>
      <c r="V146" s="907"/>
      <c r="W146" s="412" t="s">
        <v>635</v>
      </c>
      <c r="X146" s="538"/>
      <c r="Y146" s="538"/>
      <c r="Z146" s="538"/>
      <c r="AA146" s="538"/>
      <c r="AB146" s="538"/>
      <c r="AC146" s="538"/>
      <c r="AD146" s="538"/>
      <c r="AE146" s="538"/>
      <c r="AF146" s="538"/>
      <c r="AG146" s="538"/>
      <c r="AH146" s="538"/>
    </row>
    <row r="147" spans="1:35" s="36" customFormat="1" ht="11.25" hidden="1" customHeight="1">
      <c r="A147" s="895"/>
      <c r="B147" s="895"/>
      <c r="C147" s="895"/>
      <c r="D147" s="895"/>
      <c r="E147" s="895">
        <v>1</v>
      </c>
      <c r="F147" s="706"/>
      <c r="G147" s="706"/>
      <c r="H147" s="704">
        <v>1</v>
      </c>
      <c r="I147" s="895">
        <v>1</v>
      </c>
      <c r="J147" s="706"/>
      <c r="K147" s="708"/>
      <c r="L147" s="545"/>
      <c r="M147" s="517"/>
      <c r="N147" s="196"/>
      <c r="O147" s="415"/>
      <c r="P147" s="415"/>
      <c r="Q147" s="415"/>
      <c r="R147" s="415"/>
      <c r="S147" s="415"/>
      <c r="T147" s="415"/>
      <c r="U147" s="415"/>
      <c r="V147" s="497"/>
      <c r="W147" s="521"/>
      <c r="X147" s="538"/>
      <c r="Y147" s="538"/>
      <c r="Z147" s="538"/>
      <c r="AA147" s="538"/>
      <c r="AB147" s="538"/>
      <c r="AC147" s="538"/>
      <c r="AD147" s="538"/>
      <c r="AE147" s="538"/>
      <c r="AF147" s="538"/>
      <c r="AG147" s="538"/>
      <c r="AH147" s="538"/>
    </row>
    <row r="148" spans="1:35" s="36" customFormat="1" ht="91.2">
      <c r="A148" s="895"/>
      <c r="B148" s="895"/>
      <c r="C148" s="895"/>
      <c r="D148" s="895"/>
      <c r="E148" s="895"/>
      <c r="F148" s="895">
        <v>1</v>
      </c>
      <c r="G148" s="704"/>
      <c r="H148" s="704"/>
      <c r="I148" s="895"/>
      <c r="J148" s="895">
        <v>1</v>
      </c>
      <c r="K148" s="709"/>
      <c r="L148" s="545" t="str">
        <f>mergeValue(A148) &amp;"."&amp; mergeValue(B148)&amp;"."&amp; mergeValue(C148)&amp;"."&amp; mergeValue(D148)&amp;"."&amp;  mergeValue(F148)</f>
        <v>1.1.1.1.1</v>
      </c>
      <c r="M148" s="518" t="s">
        <v>10</v>
      </c>
      <c r="N148" s="196"/>
      <c r="O148" s="897"/>
      <c r="P148" s="897"/>
      <c r="Q148" s="897"/>
      <c r="R148" s="897"/>
      <c r="S148" s="897"/>
      <c r="T148" s="897"/>
      <c r="U148" s="897"/>
      <c r="V148" s="897"/>
      <c r="W148" s="412" t="s">
        <v>636</v>
      </c>
      <c r="X148" s="538"/>
      <c r="Y148" s="542" t="str">
        <f>strCheckUnique(Z148:Z151)</f>
        <v/>
      </c>
      <c r="Z148" s="538"/>
      <c r="AA148" s="542"/>
      <c r="AB148" s="538"/>
      <c r="AC148" s="538"/>
      <c r="AD148" s="538"/>
      <c r="AE148" s="538"/>
      <c r="AF148" s="538"/>
      <c r="AG148" s="538"/>
      <c r="AH148" s="538"/>
    </row>
    <row r="149" spans="1:35" s="36" customFormat="1" ht="188.25" customHeight="1">
      <c r="A149" s="895"/>
      <c r="B149" s="895"/>
      <c r="C149" s="895"/>
      <c r="D149" s="895"/>
      <c r="E149" s="895"/>
      <c r="F149" s="895"/>
      <c r="G149" s="704">
        <v>1</v>
      </c>
      <c r="H149" s="704"/>
      <c r="I149" s="895"/>
      <c r="J149" s="895"/>
      <c r="K149" s="709">
        <v>1</v>
      </c>
      <c r="L149" s="545" t="str">
        <f>mergeValue(A149) &amp;"."&amp; mergeValue(B149)&amp;"."&amp; mergeValue(C149)&amp;"."&amp; mergeValue(D149)&amp;"."&amp; mergeValue(F149)&amp;"."&amp; mergeValue(G149)</f>
        <v>1.1.1.1.1.1</v>
      </c>
      <c r="M149" s="751"/>
      <c r="N149" s="539"/>
      <c r="O149" s="524"/>
      <c r="P149" s="524"/>
      <c r="Q149" s="771"/>
      <c r="R149" s="905"/>
      <c r="S149" s="891" t="s">
        <v>84</v>
      </c>
      <c r="T149" s="905"/>
      <c r="U149" s="891" t="s">
        <v>85</v>
      </c>
      <c r="V149" s="534"/>
      <c r="W149" s="865" t="s">
        <v>660</v>
      </c>
      <c r="X149" s="538" t="str">
        <f>strCheckDate(O150:V150)</f>
        <v/>
      </c>
      <c r="Y149" s="542"/>
      <c r="Z149" s="542" t="str">
        <f>IF(M149="","",M149 )</f>
        <v/>
      </c>
      <c r="AA149" s="542"/>
      <c r="AB149" s="542"/>
      <c r="AC149" s="542"/>
      <c r="AD149" s="538"/>
      <c r="AE149" s="538"/>
      <c r="AF149" s="538"/>
      <c r="AG149" s="538"/>
      <c r="AH149" s="538"/>
    </row>
    <row r="150" spans="1:35" s="36" customFormat="1" ht="0.15" customHeight="1">
      <c r="A150" s="895"/>
      <c r="B150" s="895"/>
      <c r="C150" s="895"/>
      <c r="D150" s="895"/>
      <c r="E150" s="895"/>
      <c r="F150" s="895"/>
      <c r="G150" s="704"/>
      <c r="H150" s="704"/>
      <c r="I150" s="895"/>
      <c r="J150" s="895"/>
      <c r="K150" s="709"/>
      <c r="L150" s="293"/>
      <c r="M150" s="564"/>
      <c r="N150" s="539"/>
      <c r="O150" s="524"/>
      <c r="P150" s="524"/>
      <c r="Q150" s="537" t="str">
        <f>R149 &amp; "-" &amp; T149</f>
        <v>-</v>
      </c>
      <c r="R150" s="890"/>
      <c r="S150" s="891"/>
      <c r="T150" s="890"/>
      <c r="U150" s="891"/>
      <c r="V150" s="534"/>
      <c r="W150" s="865"/>
      <c r="X150" s="538"/>
      <c r="Y150" s="538"/>
      <c r="Z150" s="538"/>
      <c r="AA150" s="538"/>
      <c r="AB150" s="538"/>
      <c r="AC150" s="538"/>
      <c r="AD150" s="538"/>
      <c r="AE150" s="538"/>
      <c r="AF150" s="538"/>
      <c r="AG150" s="538"/>
      <c r="AH150" s="538"/>
    </row>
    <row r="151" spans="1:35" ht="15" customHeight="1">
      <c r="A151" s="895"/>
      <c r="B151" s="895"/>
      <c r="C151" s="895"/>
      <c r="D151" s="895"/>
      <c r="E151" s="895"/>
      <c r="F151" s="895"/>
      <c r="G151" s="706"/>
      <c r="H151" s="704"/>
      <c r="I151" s="895"/>
      <c r="J151" s="895"/>
      <c r="K151" s="708"/>
      <c r="L151" s="511"/>
      <c r="M151" s="519" t="s">
        <v>25</v>
      </c>
      <c r="N151" s="516"/>
      <c r="O151" s="512"/>
      <c r="P151" s="512"/>
      <c r="Q151" s="512"/>
      <c r="R151" s="530"/>
      <c r="S151" s="162"/>
      <c r="T151" s="525"/>
      <c r="U151" s="516"/>
      <c r="V151" s="522"/>
      <c r="W151" s="865"/>
      <c r="X151" s="540"/>
      <c r="Y151" s="540"/>
      <c r="Z151" s="540"/>
      <c r="AA151" s="540"/>
      <c r="AB151" s="540"/>
      <c r="AC151" s="540"/>
      <c r="AD151" s="540"/>
      <c r="AE151" s="540"/>
      <c r="AF151" s="540"/>
      <c r="AG151" s="540"/>
      <c r="AH151" s="540"/>
    </row>
    <row r="152" spans="1:35" ht="15" customHeight="1">
      <c r="A152" s="895"/>
      <c r="B152" s="895"/>
      <c r="C152" s="895"/>
      <c r="D152" s="895"/>
      <c r="E152" s="895"/>
      <c r="F152" s="706"/>
      <c r="G152" s="706"/>
      <c r="H152" s="704"/>
      <c r="I152" s="895"/>
      <c r="J152" s="706"/>
      <c r="K152" s="708"/>
      <c r="L152" s="511"/>
      <c r="M152" s="516" t="s">
        <v>11</v>
      </c>
      <c r="N152" s="150"/>
      <c r="O152" s="512"/>
      <c r="P152" s="512"/>
      <c r="Q152" s="512"/>
      <c r="R152" s="530"/>
      <c r="S152" s="162"/>
      <c r="T152" s="525"/>
      <c r="U152" s="150"/>
      <c r="V152" s="162"/>
      <c r="W152" s="522"/>
      <c r="X152" s="540"/>
      <c r="Y152" s="540"/>
      <c r="Z152" s="540"/>
      <c r="AA152" s="540"/>
      <c r="AB152" s="540"/>
      <c r="AC152" s="540"/>
      <c r="AD152" s="540"/>
      <c r="AE152" s="540"/>
      <c r="AF152" s="540"/>
      <c r="AG152" s="540"/>
      <c r="AH152" s="540"/>
    </row>
    <row r="153" spans="1:35" ht="15" hidden="1" customHeight="1">
      <c r="A153" s="895"/>
      <c r="B153" s="895"/>
      <c r="C153" s="895"/>
      <c r="D153" s="895"/>
      <c r="E153" s="707"/>
      <c r="F153" s="706"/>
      <c r="G153" s="706"/>
      <c r="H153" s="706"/>
      <c r="I153" s="654"/>
      <c r="J153" s="85"/>
      <c r="K153" s="660"/>
      <c r="L153" s="511"/>
      <c r="M153" s="516"/>
      <c r="N153" s="516"/>
      <c r="O153" s="516"/>
      <c r="P153" s="516"/>
      <c r="Q153" s="516"/>
      <c r="R153" s="516"/>
      <c r="S153" s="516"/>
      <c r="T153" s="516"/>
      <c r="U153" s="516"/>
      <c r="V153" s="162"/>
      <c r="W153" s="522"/>
      <c r="X153" s="540"/>
      <c r="Y153" s="540"/>
      <c r="Z153" s="540"/>
      <c r="AA153" s="540"/>
      <c r="AB153" s="540"/>
      <c r="AC153" s="540"/>
      <c r="AD153" s="540"/>
      <c r="AE153" s="540"/>
      <c r="AF153" s="540"/>
      <c r="AG153" s="540"/>
      <c r="AH153" s="540"/>
      <c r="AI153" s="540"/>
    </row>
    <row r="154" spans="1:35" ht="15" customHeight="1">
      <c r="A154" s="895"/>
      <c r="B154" s="895"/>
      <c r="C154" s="895"/>
      <c r="D154" s="707"/>
      <c r="E154" s="707"/>
      <c r="F154" s="706"/>
      <c r="G154" s="706"/>
      <c r="H154" s="706"/>
      <c r="I154" s="654"/>
      <c r="J154" s="85"/>
      <c r="K154" s="660"/>
      <c r="L154" s="511"/>
      <c r="M154" s="150" t="s">
        <v>17</v>
      </c>
      <c r="N154" s="149"/>
      <c r="O154" s="512"/>
      <c r="P154" s="512"/>
      <c r="Q154" s="512"/>
      <c r="R154" s="530"/>
      <c r="S154" s="162"/>
      <c r="T154" s="525"/>
      <c r="U154" s="149"/>
      <c r="V154" s="162"/>
      <c r="W154" s="522"/>
      <c r="X154" s="540"/>
      <c r="Y154" s="540"/>
      <c r="Z154" s="540"/>
      <c r="AA154" s="540"/>
      <c r="AB154" s="540"/>
      <c r="AC154" s="540"/>
      <c r="AD154" s="540"/>
      <c r="AE154" s="540"/>
      <c r="AF154" s="540"/>
      <c r="AG154" s="540"/>
      <c r="AH154" s="540"/>
    </row>
    <row r="155" spans="1:35" ht="15" customHeight="1">
      <c r="A155" s="895"/>
      <c r="B155" s="895"/>
      <c r="C155" s="707"/>
      <c r="D155" s="707"/>
      <c r="E155" s="707"/>
      <c r="F155" s="707"/>
      <c r="G155" s="710"/>
      <c r="H155" s="654"/>
      <c r="I155" s="664"/>
      <c r="J155" s="85"/>
      <c r="K155" s="665"/>
      <c r="L155" s="511"/>
      <c r="M155" s="149" t="s">
        <v>18</v>
      </c>
      <c r="N155" s="149"/>
      <c r="O155" s="512"/>
      <c r="P155" s="512"/>
      <c r="Q155" s="512"/>
      <c r="R155" s="530"/>
      <c r="S155" s="162"/>
      <c r="T155" s="525"/>
      <c r="U155" s="149"/>
      <c r="V155" s="162"/>
      <c r="W155" s="522"/>
      <c r="X155" s="540"/>
      <c r="Y155" s="540"/>
      <c r="Z155" s="540"/>
      <c r="AA155" s="540"/>
      <c r="AB155" s="540"/>
      <c r="AC155" s="540"/>
      <c r="AD155" s="540"/>
      <c r="AE155" s="540"/>
      <c r="AF155" s="540"/>
      <c r="AG155" s="540"/>
      <c r="AH155" s="540"/>
    </row>
    <row r="156" spans="1:35" ht="15" customHeight="1">
      <c r="A156" s="895"/>
      <c r="B156" s="707"/>
      <c r="C156" s="707"/>
      <c r="D156" s="707"/>
      <c r="E156" s="707"/>
      <c r="F156" s="707"/>
      <c r="G156" s="710"/>
      <c r="H156" s="654"/>
      <c r="I156" s="654"/>
      <c r="J156" s="85"/>
      <c r="K156" s="660"/>
      <c r="L156" s="511"/>
      <c r="M156" s="155" t="s">
        <v>19</v>
      </c>
      <c r="N156" s="149"/>
      <c r="O156" s="512"/>
      <c r="P156" s="512"/>
      <c r="Q156" s="512"/>
      <c r="R156" s="530"/>
      <c r="S156" s="162"/>
      <c r="T156" s="525"/>
      <c r="U156" s="149"/>
      <c r="V156" s="162"/>
      <c r="W156" s="522"/>
      <c r="X156" s="540"/>
      <c r="Y156" s="540"/>
      <c r="Z156" s="540"/>
      <c r="AA156" s="540"/>
      <c r="AB156" s="540"/>
      <c r="AC156" s="540"/>
      <c r="AD156" s="540"/>
      <c r="AE156" s="540"/>
      <c r="AF156" s="540"/>
      <c r="AG156" s="540"/>
      <c r="AH156" s="540"/>
    </row>
    <row r="157" spans="1:35" ht="15" customHeight="1">
      <c r="L157" s="511"/>
      <c r="M157" s="165" t="s">
        <v>309</v>
      </c>
      <c r="N157" s="149"/>
      <c r="O157" s="512"/>
      <c r="P157" s="512"/>
      <c r="Q157" s="512"/>
      <c r="R157" s="530"/>
      <c r="S157" s="162"/>
      <c r="T157" s="525"/>
      <c r="U157" s="149"/>
      <c r="V157" s="162"/>
      <c r="W157" s="522"/>
      <c r="X157" s="540"/>
      <c r="Y157" s="540"/>
      <c r="Z157" s="540"/>
      <c r="AA157" s="540"/>
      <c r="AB157" s="540"/>
      <c r="AC157" s="540"/>
      <c r="AD157" s="540"/>
      <c r="AE157" s="540"/>
      <c r="AF157" s="540"/>
      <c r="AG157" s="540"/>
      <c r="AH157" s="540"/>
    </row>
    <row r="158" spans="1:35" ht="17.100000000000001" customHeight="1"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</row>
    <row r="159" spans="1:35" s="35" customFormat="1" ht="17.100000000000001" customHeight="1">
      <c r="G159" s="35" t="s">
        <v>13</v>
      </c>
      <c r="I159" s="35" t="s">
        <v>184</v>
      </c>
      <c r="V159" s="158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</row>
    <row r="160" spans="1:35" ht="17.100000000000001" customHeight="1">
      <c r="T160" s="122"/>
      <c r="U160" s="43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</row>
    <row r="161" spans="1:33" s="36" customFormat="1" ht="22.8">
      <c r="A161" s="895">
        <v>1</v>
      </c>
      <c r="B161" s="681"/>
      <c r="C161" s="681"/>
      <c r="D161" s="681"/>
      <c r="E161" s="682"/>
      <c r="F161" s="683"/>
      <c r="G161" s="683"/>
      <c r="H161" s="683"/>
      <c r="I161" s="226"/>
      <c r="J161" s="654"/>
      <c r="K161" s="660"/>
      <c r="L161" s="545">
        <f>mergeValue(A161)</f>
        <v>1</v>
      </c>
      <c r="M161" s="563" t="s">
        <v>20</v>
      </c>
      <c r="N161" s="535"/>
      <c r="O161" s="949"/>
      <c r="P161" s="950"/>
      <c r="Q161" s="950"/>
      <c r="R161" s="950"/>
      <c r="S161" s="950"/>
      <c r="T161" s="950"/>
      <c r="U161" s="950"/>
      <c r="V161" s="951"/>
      <c r="W161" s="412" t="s">
        <v>476</v>
      </c>
      <c r="X161" s="538"/>
      <c r="Y161" s="538"/>
      <c r="Z161" s="538"/>
      <c r="AA161" s="538"/>
      <c r="AB161" s="538"/>
      <c r="AC161" s="538"/>
      <c r="AD161" s="538"/>
      <c r="AE161" s="538"/>
      <c r="AF161" s="538"/>
      <c r="AG161" s="538"/>
    </row>
    <row r="162" spans="1:33" s="36" customFormat="1" ht="34.200000000000003">
      <c r="A162" s="895"/>
      <c r="B162" s="895">
        <v>1</v>
      </c>
      <c r="C162" s="681"/>
      <c r="D162" s="681"/>
      <c r="E162" s="683"/>
      <c r="F162" s="683"/>
      <c r="G162" s="683"/>
      <c r="H162" s="683"/>
      <c r="I162" s="653"/>
      <c r="J162" s="652"/>
      <c r="K162" s="655"/>
      <c r="L162" s="545" t="str">
        <f>mergeValue(A162) &amp;"."&amp; mergeValue(B162)</f>
        <v>1.1</v>
      </c>
      <c r="M162" s="513" t="s">
        <v>16</v>
      </c>
      <c r="N162" s="535"/>
      <c r="O162" s="949"/>
      <c r="P162" s="950"/>
      <c r="Q162" s="950"/>
      <c r="R162" s="950"/>
      <c r="S162" s="950"/>
      <c r="T162" s="950"/>
      <c r="U162" s="950"/>
      <c r="V162" s="951"/>
      <c r="W162" s="412" t="s">
        <v>477</v>
      </c>
      <c r="X162" s="538"/>
      <c r="Y162" s="538"/>
      <c r="Z162" s="538"/>
      <c r="AA162" s="538"/>
      <c r="AB162" s="538"/>
      <c r="AC162" s="538"/>
      <c r="AD162" s="538"/>
      <c r="AE162" s="538"/>
      <c r="AF162" s="538"/>
      <c r="AG162" s="538"/>
    </row>
    <row r="163" spans="1:33" s="36" customFormat="1" ht="22.8">
      <c r="A163" s="895"/>
      <c r="B163" s="895"/>
      <c r="C163" s="895">
        <v>1</v>
      </c>
      <c r="D163" s="681"/>
      <c r="E163" s="683"/>
      <c r="F163" s="683"/>
      <c r="G163" s="683"/>
      <c r="H163" s="683"/>
      <c r="I163" s="659"/>
      <c r="J163" s="652"/>
      <c r="K163" s="655"/>
      <c r="L163" s="545" t="str">
        <f>mergeValue(A163) &amp;"."&amp; mergeValue(B163)&amp;"."&amp; mergeValue(C163)</f>
        <v>1.1.1</v>
      </c>
      <c r="M163" s="514" t="s">
        <v>7</v>
      </c>
      <c r="N163" s="535"/>
      <c r="O163" s="949"/>
      <c r="P163" s="950"/>
      <c r="Q163" s="950"/>
      <c r="R163" s="950"/>
      <c r="S163" s="950"/>
      <c r="T163" s="950"/>
      <c r="U163" s="950"/>
      <c r="V163" s="951"/>
      <c r="W163" s="412" t="s">
        <v>634</v>
      </c>
      <c r="X163" s="538"/>
      <c r="Y163" s="538"/>
      <c r="Z163" s="538"/>
      <c r="AA163" s="538"/>
      <c r="AB163" s="538"/>
      <c r="AC163" s="538"/>
      <c r="AD163" s="538"/>
      <c r="AE163" s="538"/>
      <c r="AF163" s="538"/>
      <c r="AG163" s="538"/>
    </row>
    <row r="164" spans="1:33" s="36" customFormat="1" ht="22.8">
      <c r="A164" s="895"/>
      <c r="B164" s="895"/>
      <c r="C164" s="895"/>
      <c r="D164" s="895">
        <v>1</v>
      </c>
      <c r="E164" s="683"/>
      <c r="F164" s="683"/>
      <c r="G164" s="683"/>
      <c r="H164" s="683"/>
      <c r="I164" s="659"/>
      <c r="J164" s="652"/>
      <c r="K164" s="655"/>
      <c r="L164" s="545" t="str">
        <f>mergeValue(A164) &amp;"."&amp; mergeValue(B164)&amp;"."&amp; mergeValue(C164)&amp;"."&amp; mergeValue(D164)</f>
        <v>1.1.1.1</v>
      </c>
      <c r="M164" s="515" t="s">
        <v>22</v>
      </c>
      <c r="N164" s="535"/>
      <c r="O164" s="949"/>
      <c r="P164" s="950"/>
      <c r="Q164" s="950"/>
      <c r="R164" s="950"/>
      <c r="S164" s="950"/>
      <c r="T164" s="950"/>
      <c r="U164" s="950"/>
      <c r="V164" s="951"/>
      <c r="W164" s="412" t="s">
        <v>635</v>
      </c>
      <c r="X164" s="538"/>
      <c r="Y164" s="538"/>
      <c r="Z164" s="538"/>
      <c r="AA164" s="538"/>
      <c r="AB164" s="538"/>
      <c r="AC164" s="538"/>
      <c r="AD164" s="538"/>
      <c r="AE164" s="538"/>
      <c r="AF164" s="538"/>
      <c r="AG164" s="538"/>
    </row>
    <row r="165" spans="1:33" s="36" customFormat="1" ht="114">
      <c r="A165" s="895"/>
      <c r="B165" s="895"/>
      <c r="C165" s="895"/>
      <c r="D165" s="895"/>
      <c r="E165" s="895">
        <v>1</v>
      </c>
      <c r="F165" s="683"/>
      <c r="G165" s="683"/>
      <c r="H165" s="681">
        <v>1</v>
      </c>
      <c r="I165" s="895">
        <v>1</v>
      </c>
      <c r="J165" s="683"/>
      <c r="K165" s="685"/>
      <c r="L165" s="545" t="str">
        <f>mergeValue(A165) &amp;"."&amp; mergeValue(B165)&amp;"."&amp; mergeValue(C165)&amp;"."&amp; mergeValue(D165)&amp;"."&amp; mergeValue(E165)</f>
        <v>1.1.1.1.1</v>
      </c>
      <c r="M165" s="517" t="s">
        <v>9</v>
      </c>
      <c r="N165" s="196"/>
      <c r="O165" s="898"/>
      <c r="P165" s="899"/>
      <c r="Q165" s="899"/>
      <c r="R165" s="899"/>
      <c r="S165" s="899"/>
      <c r="T165" s="899"/>
      <c r="U165" s="899"/>
      <c r="V165" s="900"/>
      <c r="W165" s="412" t="s">
        <v>639</v>
      </c>
      <c r="X165" s="538"/>
      <c r="Y165" s="538"/>
      <c r="Z165" s="538"/>
      <c r="AA165" s="538"/>
      <c r="AB165" s="538"/>
      <c r="AC165" s="538"/>
      <c r="AD165" s="538"/>
      <c r="AE165" s="538"/>
      <c r="AF165" s="538"/>
      <c r="AG165" s="538"/>
    </row>
    <row r="166" spans="1:33" s="36" customFormat="1" ht="91.2">
      <c r="A166" s="895"/>
      <c r="B166" s="895"/>
      <c r="C166" s="895"/>
      <c r="D166" s="895"/>
      <c r="E166" s="895"/>
      <c r="F166" s="895">
        <v>1</v>
      </c>
      <c r="G166" s="681"/>
      <c r="H166" s="681"/>
      <c r="I166" s="895"/>
      <c r="J166" s="895">
        <v>1</v>
      </c>
      <c r="K166" s="686"/>
      <c r="L166" s="545" t="str">
        <f>mergeValue(A166) &amp;"."&amp; mergeValue(B166)&amp;"."&amp; mergeValue(C166)&amp;"."&amp; mergeValue(D166)&amp;"."&amp; mergeValue(E166)&amp;"."&amp; mergeValue(F166)</f>
        <v>1.1.1.1.1.1</v>
      </c>
      <c r="M166" s="518" t="s">
        <v>10</v>
      </c>
      <c r="N166" s="196"/>
      <c r="O166" s="898"/>
      <c r="P166" s="899"/>
      <c r="Q166" s="899"/>
      <c r="R166" s="899"/>
      <c r="S166" s="899"/>
      <c r="T166" s="899"/>
      <c r="U166" s="899"/>
      <c r="V166" s="900"/>
      <c r="W166" s="412" t="s">
        <v>637</v>
      </c>
      <c r="X166" s="538"/>
      <c r="Y166" s="542" t="str">
        <f>strCheckUnique(Z166:Z169)</f>
        <v/>
      </c>
      <c r="Z166" s="538"/>
      <c r="AA166" s="542" t="str">
        <f>IF(O166="","",O166 &amp; ":_")</f>
        <v/>
      </c>
      <c r="AB166" s="538"/>
      <c r="AC166" s="538"/>
      <c r="AD166" s="538"/>
      <c r="AE166" s="538"/>
      <c r="AF166" s="538"/>
      <c r="AG166" s="538"/>
    </row>
    <row r="167" spans="1:33" s="36" customFormat="1" ht="188.25" customHeight="1">
      <c r="A167" s="895"/>
      <c r="B167" s="895"/>
      <c r="C167" s="895"/>
      <c r="D167" s="895"/>
      <c r="E167" s="895"/>
      <c r="F167" s="895"/>
      <c r="G167" s="681">
        <v>1</v>
      </c>
      <c r="H167" s="681"/>
      <c r="I167" s="895"/>
      <c r="J167" s="895"/>
      <c r="K167" s="686">
        <v>1</v>
      </c>
      <c r="L167" s="545" t="str">
        <f>mergeValue(A167) &amp;"."&amp; mergeValue(B167)&amp;"."&amp; mergeValue(C167)&amp;"."&amp; mergeValue(D167)&amp;"."&amp; mergeValue(E167)&amp;"."&amp; mergeValue(F167)&amp;"."&amp; mergeValue(G167)</f>
        <v>1.1.1.1.1.1.1</v>
      </c>
      <c r="M167" s="751"/>
      <c r="N167" s="539"/>
      <c r="O167" s="758"/>
      <c r="P167" s="524"/>
      <c r="Q167" s="524"/>
      <c r="R167" s="905"/>
      <c r="S167" s="891" t="s">
        <v>84</v>
      </c>
      <c r="T167" s="905"/>
      <c r="U167" s="891" t="s">
        <v>84</v>
      </c>
      <c r="V167" s="534"/>
      <c r="W167" s="865" t="s">
        <v>657</v>
      </c>
      <c r="X167" s="538" t="str">
        <f>strCheckDate(O168:V168)</f>
        <v/>
      </c>
      <c r="Y167" s="542"/>
      <c r="Z167" s="542" t="str">
        <f>IF(M167="","",M167 )</f>
        <v/>
      </c>
      <c r="AA167" s="542"/>
      <c r="AB167" s="542"/>
      <c r="AC167" s="542"/>
      <c r="AD167" s="538"/>
      <c r="AE167" s="538"/>
      <c r="AF167" s="538"/>
      <c r="AG167" s="538"/>
    </row>
    <row r="168" spans="1:33" s="36" customFormat="1" ht="11.25" hidden="1" customHeight="1">
      <c r="A168" s="895"/>
      <c r="B168" s="895"/>
      <c r="C168" s="895"/>
      <c r="D168" s="895"/>
      <c r="E168" s="895"/>
      <c r="F168" s="895"/>
      <c r="G168" s="681"/>
      <c r="H168" s="681"/>
      <c r="I168" s="895"/>
      <c r="J168" s="895"/>
      <c r="K168" s="686"/>
      <c r="L168" s="293"/>
      <c r="M168" s="564"/>
      <c r="N168" s="539"/>
      <c r="O168" s="537"/>
      <c r="P168" s="524"/>
      <c r="Q168" s="537" t="str">
        <f>R167 &amp; "-" &amp; T167</f>
        <v>-</v>
      </c>
      <c r="R168" s="890"/>
      <c r="S168" s="891"/>
      <c r="T168" s="890"/>
      <c r="U168" s="891"/>
      <c r="V168" s="534"/>
      <c r="W168" s="865"/>
      <c r="X168" s="538"/>
      <c r="Y168" s="538"/>
      <c r="Z168" s="538"/>
      <c r="AA168" s="538"/>
      <c r="AB168" s="538"/>
      <c r="AC168" s="538"/>
      <c r="AD168" s="538"/>
      <c r="AE168" s="538"/>
      <c r="AF168" s="538"/>
      <c r="AG168" s="538"/>
    </row>
    <row r="169" spans="1:33" ht="15" customHeight="1">
      <c r="A169" s="895"/>
      <c r="B169" s="895"/>
      <c r="C169" s="895"/>
      <c r="D169" s="895"/>
      <c r="E169" s="895"/>
      <c r="F169" s="895"/>
      <c r="G169" s="683"/>
      <c r="H169" s="681"/>
      <c r="I169" s="895"/>
      <c r="J169" s="895"/>
      <c r="K169" s="685"/>
      <c r="L169" s="511"/>
      <c r="M169" s="520" t="s">
        <v>25</v>
      </c>
      <c r="N169" s="516"/>
      <c r="O169" s="512"/>
      <c r="P169" s="512"/>
      <c r="Q169" s="512"/>
      <c r="R169" s="530"/>
      <c r="S169" s="162"/>
      <c r="T169" s="525"/>
      <c r="U169" s="516"/>
      <c r="V169" s="522"/>
      <c r="W169" s="865"/>
      <c r="X169" s="540"/>
      <c r="Y169" s="540"/>
      <c r="Z169" s="540"/>
      <c r="AA169" s="540"/>
      <c r="AB169" s="540"/>
      <c r="AC169" s="540"/>
      <c r="AD169" s="540"/>
      <c r="AE169" s="540"/>
      <c r="AF169" s="540"/>
      <c r="AG169" s="540"/>
    </row>
    <row r="170" spans="1:33" ht="15" customHeight="1">
      <c r="A170" s="895"/>
      <c r="B170" s="895"/>
      <c r="C170" s="895"/>
      <c r="D170" s="895"/>
      <c r="E170" s="895"/>
      <c r="F170" s="683"/>
      <c r="G170" s="683"/>
      <c r="H170" s="681"/>
      <c r="I170" s="895"/>
      <c r="J170" s="683"/>
      <c r="K170" s="685"/>
      <c r="L170" s="511"/>
      <c r="M170" s="519" t="s">
        <v>11</v>
      </c>
      <c r="N170" s="150"/>
      <c r="O170" s="512"/>
      <c r="P170" s="512"/>
      <c r="Q170" s="512"/>
      <c r="R170" s="530"/>
      <c r="S170" s="162"/>
      <c r="T170" s="525"/>
      <c r="U170" s="150"/>
      <c r="V170" s="162"/>
      <c r="W170" s="522"/>
      <c r="X170" s="540"/>
      <c r="Y170" s="540"/>
      <c r="Z170" s="540"/>
      <c r="AA170" s="540"/>
      <c r="AB170" s="540"/>
      <c r="AC170" s="540"/>
      <c r="AD170" s="540"/>
      <c r="AE170" s="540"/>
      <c r="AF170" s="540"/>
      <c r="AG170" s="540"/>
    </row>
    <row r="171" spans="1:33" ht="15" customHeight="1">
      <c r="A171" s="895"/>
      <c r="B171" s="895"/>
      <c r="C171" s="895"/>
      <c r="D171" s="895"/>
      <c r="E171" s="684"/>
      <c r="F171" s="683"/>
      <c r="G171" s="683"/>
      <c r="H171" s="683"/>
      <c r="I171" s="654"/>
      <c r="J171" s="85"/>
      <c r="K171" s="660"/>
      <c r="L171" s="511"/>
      <c r="M171" s="516" t="s">
        <v>12</v>
      </c>
      <c r="N171" s="149"/>
      <c r="O171" s="512"/>
      <c r="P171" s="512"/>
      <c r="Q171" s="512"/>
      <c r="R171" s="530"/>
      <c r="S171" s="162"/>
      <c r="T171" s="525"/>
      <c r="U171" s="149"/>
      <c r="V171" s="162"/>
      <c r="W171" s="522"/>
      <c r="X171" s="540"/>
      <c r="Y171" s="540"/>
      <c r="Z171" s="540"/>
      <c r="AA171" s="540"/>
      <c r="AB171" s="540"/>
      <c r="AC171" s="540"/>
      <c r="AD171" s="540"/>
      <c r="AE171" s="540"/>
      <c r="AF171" s="540"/>
      <c r="AG171" s="540"/>
    </row>
    <row r="172" spans="1:33" ht="15" customHeight="1">
      <c r="A172" s="895"/>
      <c r="B172" s="895"/>
      <c r="C172" s="895"/>
      <c r="D172" s="684"/>
      <c r="E172" s="684"/>
      <c r="F172" s="683"/>
      <c r="G172" s="683"/>
      <c r="H172" s="683"/>
      <c r="I172" s="654"/>
      <c r="J172" s="85"/>
      <c r="K172" s="660"/>
      <c r="L172" s="511"/>
      <c r="M172" s="150" t="s">
        <v>17</v>
      </c>
      <c r="N172" s="149"/>
      <c r="O172" s="512"/>
      <c r="P172" s="512"/>
      <c r="Q172" s="512"/>
      <c r="R172" s="530"/>
      <c r="S172" s="162"/>
      <c r="T172" s="525"/>
      <c r="U172" s="149"/>
      <c r="V172" s="162"/>
      <c r="W172" s="522"/>
      <c r="X172" s="540"/>
      <c r="Y172" s="540"/>
      <c r="Z172" s="540"/>
      <c r="AA172" s="540"/>
      <c r="AB172" s="540"/>
      <c r="AC172" s="540"/>
      <c r="AD172" s="540"/>
      <c r="AE172" s="540"/>
      <c r="AF172" s="540"/>
      <c r="AG172" s="540"/>
    </row>
    <row r="173" spans="1:33" ht="15" customHeight="1">
      <c r="A173" s="895"/>
      <c r="B173" s="895"/>
      <c r="C173" s="684"/>
      <c r="D173" s="684"/>
      <c r="E173" s="684"/>
      <c r="F173" s="684"/>
      <c r="G173" s="687"/>
      <c r="H173" s="654"/>
      <c r="I173" s="664"/>
      <c r="J173" s="85"/>
      <c r="K173" s="665"/>
      <c r="L173" s="511"/>
      <c r="M173" s="149" t="s">
        <v>18</v>
      </c>
      <c r="N173" s="149"/>
      <c r="O173" s="512"/>
      <c r="P173" s="512"/>
      <c r="Q173" s="512"/>
      <c r="R173" s="530"/>
      <c r="S173" s="162"/>
      <c r="T173" s="525"/>
      <c r="U173" s="149"/>
      <c r="V173" s="162"/>
      <c r="W173" s="522"/>
      <c r="X173" s="540"/>
      <c r="Y173" s="540"/>
      <c r="Z173" s="540"/>
      <c r="AA173" s="540"/>
      <c r="AB173" s="540"/>
      <c r="AC173" s="540"/>
      <c r="AD173" s="540"/>
      <c r="AE173" s="540"/>
      <c r="AF173" s="540"/>
      <c r="AG173" s="540"/>
    </row>
    <row r="174" spans="1:33" ht="15" customHeight="1">
      <c r="A174" s="895"/>
      <c r="B174" s="684"/>
      <c r="C174" s="684"/>
      <c r="D174" s="684"/>
      <c r="E174" s="684"/>
      <c r="F174" s="684"/>
      <c r="G174" s="687"/>
      <c r="H174" s="654"/>
      <c r="I174" s="654"/>
      <c r="J174" s="85"/>
      <c r="K174" s="660"/>
      <c r="L174" s="511"/>
      <c r="M174" s="155" t="s">
        <v>19</v>
      </c>
      <c r="N174" s="149"/>
      <c r="O174" s="512"/>
      <c r="P174" s="512"/>
      <c r="Q174" s="512"/>
      <c r="R174" s="530"/>
      <c r="S174" s="162"/>
      <c r="T174" s="525"/>
      <c r="U174" s="149"/>
      <c r="V174" s="162"/>
      <c r="W174" s="522"/>
      <c r="X174" s="540"/>
      <c r="Y174" s="540"/>
      <c r="Z174" s="540"/>
      <c r="AA174" s="540"/>
      <c r="AB174" s="540"/>
      <c r="AC174" s="540"/>
      <c r="AD174" s="540"/>
      <c r="AE174" s="540"/>
      <c r="AF174" s="540"/>
      <c r="AG174" s="540"/>
    </row>
    <row r="175" spans="1:33" ht="15" customHeight="1">
      <c r="L175" s="511"/>
      <c r="M175" s="165" t="s">
        <v>309</v>
      </c>
      <c r="N175" s="149"/>
      <c r="O175" s="512"/>
      <c r="P175" s="512"/>
      <c r="Q175" s="512"/>
      <c r="R175" s="530"/>
      <c r="S175" s="162"/>
      <c r="T175" s="525"/>
      <c r="U175" s="149"/>
      <c r="V175" s="512"/>
      <c r="W175" s="512"/>
      <c r="X175" s="512"/>
      <c r="Y175" s="530"/>
      <c r="Z175" s="162"/>
      <c r="AA175" s="525"/>
      <c r="AB175" s="149"/>
      <c r="AC175" s="162"/>
      <c r="AD175" s="522"/>
      <c r="AE175" s="540"/>
      <c r="AF175" s="540"/>
      <c r="AG175" s="540"/>
    </row>
    <row r="177" spans="1:47" s="35" customFormat="1" ht="17.100000000000001" customHeight="1">
      <c r="G177" s="35" t="s">
        <v>13</v>
      </c>
      <c r="I177" s="35" t="s">
        <v>208</v>
      </c>
      <c r="AD177" s="158"/>
    </row>
    <row r="178" spans="1:47" ht="17.100000000000001" customHeight="1"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  <c r="AL178" s="122"/>
      <c r="AM178" s="122"/>
    </row>
    <row r="179" spans="1:47" s="36" customFormat="1" ht="22.8">
      <c r="A179" s="895">
        <v>1</v>
      </c>
      <c r="B179" s="712"/>
      <c r="C179" s="712"/>
      <c r="D179" s="712"/>
      <c r="E179" s="712"/>
      <c r="F179" s="712"/>
      <c r="G179" s="713"/>
      <c r="H179" s="713"/>
      <c r="I179" s="226"/>
      <c r="J179" s="86"/>
      <c r="K179" s="86"/>
      <c r="L179" s="545">
        <f>mergeValue(A179)</f>
        <v>1</v>
      </c>
      <c r="M179" s="563" t="s">
        <v>20</v>
      </c>
      <c r="N179" s="535"/>
      <c r="O179" s="949"/>
      <c r="P179" s="950"/>
      <c r="Q179" s="950"/>
      <c r="R179" s="950"/>
      <c r="S179" s="950"/>
      <c r="T179" s="950"/>
      <c r="U179" s="950"/>
      <c r="V179" s="950"/>
      <c r="W179" s="951"/>
      <c r="X179" s="196" t="s">
        <v>476</v>
      </c>
      <c r="Y179" s="603"/>
      <c r="Z179" s="603"/>
      <c r="AA179" s="603"/>
      <c r="AB179" s="603"/>
      <c r="AC179" s="603"/>
      <c r="AD179" s="603"/>
      <c r="AE179" s="603"/>
      <c r="AF179" s="603"/>
      <c r="AG179" s="603"/>
    </row>
    <row r="180" spans="1:47" s="36" customFormat="1" ht="34.200000000000003">
      <c r="A180" s="895"/>
      <c r="B180" s="895">
        <v>1</v>
      </c>
      <c r="C180" s="712"/>
      <c r="D180" s="712"/>
      <c r="E180" s="712"/>
      <c r="F180" s="712"/>
      <c r="G180" s="716"/>
      <c r="H180" s="714"/>
      <c r="I180" s="718"/>
      <c r="J180" s="47"/>
      <c r="L180" s="545" t="str">
        <f>mergeValue(A180) &amp;"."&amp; mergeValue(B180)</f>
        <v>1.1</v>
      </c>
      <c r="M180" s="513" t="s">
        <v>16</v>
      </c>
      <c r="N180" s="535"/>
      <c r="O180" s="949"/>
      <c r="P180" s="950"/>
      <c r="Q180" s="950"/>
      <c r="R180" s="950"/>
      <c r="S180" s="950"/>
      <c r="T180" s="950"/>
      <c r="U180" s="950"/>
      <c r="V180" s="950"/>
      <c r="W180" s="951"/>
      <c r="X180" s="196" t="s">
        <v>477</v>
      </c>
      <c r="Y180" s="603"/>
      <c r="Z180" s="603"/>
      <c r="AA180" s="603"/>
      <c r="AB180" s="603"/>
      <c r="AC180" s="603"/>
      <c r="AD180" s="603"/>
      <c r="AE180" s="603"/>
      <c r="AF180" s="603"/>
      <c r="AG180" s="603"/>
    </row>
    <row r="181" spans="1:47" s="36" customFormat="1" ht="22.8">
      <c r="A181" s="895"/>
      <c r="B181" s="895"/>
      <c r="C181" s="895">
        <v>1</v>
      </c>
      <c r="D181" s="712"/>
      <c r="E181" s="712"/>
      <c r="F181" s="712"/>
      <c r="G181" s="716"/>
      <c r="H181" s="714"/>
      <c r="I181" s="719"/>
      <c r="J181" s="47"/>
      <c r="L181" s="545" t="str">
        <f>mergeValue(A181) &amp;"."&amp; mergeValue(B181)&amp;"."&amp; mergeValue(C181)</f>
        <v>1.1.1</v>
      </c>
      <c r="M181" s="514" t="s">
        <v>7</v>
      </c>
      <c r="N181" s="535"/>
      <c r="O181" s="949"/>
      <c r="P181" s="950"/>
      <c r="Q181" s="950"/>
      <c r="R181" s="950"/>
      <c r="S181" s="950"/>
      <c r="T181" s="950"/>
      <c r="U181" s="950"/>
      <c r="V181" s="950"/>
      <c r="W181" s="951"/>
      <c r="X181" s="196" t="s">
        <v>634</v>
      </c>
      <c r="Y181" s="603"/>
      <c r="Z181" s="603"/>
      <c r="AA181" s="603"/>
      <c r="AB181" s="603"/>
      <c r="AC181" s="603"/>
      <c r="AD181" s="603"/>
      <c r="AE181" s="603"/>
      <c r="AF181" s="603"/>
      <c r="AG181" s="603"/>
    </row>
    <row r="182" spans="1:47" s="36" customFormat="1" ht="22.8">
      <c r="A182" s="895"/>
      <c r="B182" s="895"/>
      <c r="C182" s="895"/>
      <c r="D182" s="895">
        <v>1</v>
      </c>
      <c r="E182" s="712"/>
      <c r="F182" s="712"/>
      <c r="G182" s="716"/>
      <c r="H182" s="714"/>
      <c r="I182" s="719"/>
      <c r="J182" s="717"/>
      <c r="L182" s="545" t="str">
        <f>mergeValue(A182) &amp;"."&amp; mergeValue(B182)&amp;"."&amp; mergeValue(C182)&amp;"."&amp; mergeValue(D182)</f>
        <v>1.1.1.1</v>
      </c>
      <c r="M182" s="515" t="s">
        <v>22</v>
      </c>
      <c r="N182" s="535"/>
      <c r="O182" s="949"/>
      <c r="P182" s="950"/>
      <c r="Q182" s="950"/>
      <c r="R182" s="950"/>
      <c r="S182" s="950"/>
      <c r="T182" s="950"/>
      <c r="U182" s="950"/>
      <c r="V182" s="950"/>
      <c r="W182" s="951"/>
      <c r="X182" s="196" t="s">
        <v>688</v>
      </c>
      <c r="Y182" s="603"/>
      <c r="Z182" s="603"/>
      <c r="AA182" s="603"/>
      <c r="AB182" s="603"/>
      <c r="AC182" s="603"/>
      <c r="AD182" s="603"/>
      <c r="AE182" s="603"/>
      <c r="AF182" s="603"/>
      <c r="AG182" s="603"/>
    </row>
    <row r="183" spans="1:47" s="36" customFormat="1" ht="56.25" customHeight="1">
      <c r="A183" s="895"/>
      <c r="B183" s="895"/>
      <c r="C183" s="895"/>
      <c r="D183" s="895"/>
      <c r="E183" s="712">
        <v>1</v>
      </c>
      <c r="F183" s="712"/>
      <c r="G183" s="716"/>
      <c r="H183" s="714"/>
      <c r="I183" s="719"/>
      <c r="J183" s="717"/>
      <c r="K183" s="232"/>
      <c r="L183" s="545" t="str">
        <f>mergeValue(A183) &amp;"."&amp; mergeValue(B183)&amp;"."&amp; mergeValue(C183)&amp;"."&amp; mergeValue(D183)&amp;"."&amp; mergeValue(E183)</f>
        <v>1.1.1.1.1</v>
      </c>
      <c r="M183" s="753"/>
      <c r="N183" s="121"/>
      <c r="O183" s="755"/>
      <c r="P183" s="756"/>
      <c r="Q183" s="588"/>
      <c r="R183" s="588"/>
      <c r="S183" s="769"/>
      <c r="T183" s="471" t="s">
        <v>84</v>
      </c>
      <c r="U183" s="769"/>
      <c r="V183" s="471" t="s">
        <v>84</v>
      </c>
      <c r="W183" s="607"/>
      <c r="X183" s="196" t="s">
        <v>689</v>
      </c>
      <c r="Y183" s="603" t="str">
        <f>strCheckDateTwo(N183:W183)</f>
        <v/>
      </c>
      <c r="Z183" s="603"/>
      <c r="AA183" s="603"/>
      <c r="AB183" s="603"/>
      <c r="AC183" s="603"/>
      <c r="AD183" s="603"/>
      <c r="AE183" s="603"/>
      <c r="AF183" s="603"/>
      <c r="AG183" s="603"/>
    </row>
    <row r="184" spans="1:47" s="36" customFormat="1" ht="14.25" hidden="1" customHeight="1">
      <c r="A184" s="895"/>
      <c r="B184" s="895"/>
      <c r="C184" s="895"/>
      <c r="D184" s="895"/>
      <c r="E184" s="712"/>
      <c r="F184" s="712"/>
      <c r="G184" s="716"/>
      <c r="H184" s="714"/>
      <c r="I184" s="719"/>
      <c r="J184" s="717"/>
      <c r="K184" s="232"/>
      <c r="L184" s="415"/>
      <c r="M184" s="523"/>
      <c r="N184" s="564"/>
      <c r="O184" s="564"/>
      <c r="P184" s="564"/>
      <c r="Q184" s="564"/>
      <c r="R184" s="602" t="str">
        <f>S183 &amp; "-" &amp; U183</f>
        <v>-</v>
      </c>
      <c r="S184" s="501"/>
      <c r="T184" s="539"/>
      <c r="U184" s="501"/>
      <c r="V184" s="564"/>
      <c r="W184" s="564"/>
      <c r="X184" s="601"/>
      <c r="Y184" s="603"/>
      <c r="Z184" s="603"/>
      <c r="AA184" s="603"/>
      <c r="AB184" s="603"/>
      <c r="AC184" s="603"/>
      <c r="AD184" s="603"/>
      <c r="AE184" s="603"/>
      <c r="AF184" s="603"/>
      <c r="AG184" s="603"/>
    </row>
    <row r="185" spans="1:47" s="36" customFormat="1" ht="15" customHeight="1">
      <c r="A185" s="895"/>
      <c r="B185" s="895"/>
      <c r="C185" s="895"/>
      <c r="D185" s="895"/>
      <c r="E185" s="712"/>
      <c r="F185" s="712"/>
      <c r="G185" s="716"/>
      <c r="H185" s="714"/>
      <c r="I185" s="719"/>
      <c r="J185" s="717"/>
      <c r="K185" s="232"/>
      <c r="L185" s="511"/>
      <c r="M185" s="516" t="s">
        <v>5</v>
      </c>
      <c r="N185" s="149"/>
      <c r="O185" s="512"/>
      <c r="P185" s="512"/>
      <c r="Q185" s="512"/>
      <c r="R185" s="512"/>
      <c r="S185" s="530"/>
      <c r="T185" s="162"/>
      <c r="U185" s="525"/>
      <c r="V185" s="149"/>
      <c r="W185" s="149"/>
      <c r="X185" s="522"/>
      <c r="Y185" s="603"/>
      <c r="Z185" s="603"/>
      <c r="AA185" s="603"/>
      <c r="AB185" s="603"/>
      <c r="AC185" s="603"/>
      <c r="AD185" s="603"/>
      <c r="AE185" s="603"/>
      <c r="AF185" s="603"/>
      <c r="AG185" s="603"/>
    </row>
    <row r="186" spans="1:47" ht="15" customHeight="1">
      <c r="A186" s="895"/>
      <c r="B186" s="895"/>
      <c r="C186" s="895"/>
      <c r="D186" s="715"/>
      <c r="E186" s="715"/>
      <c r="F186" s="715"/>
      <c r="G186" s="716"/>
      <c r="H186" s="715"/>
      <c r="I186" s="719"/>
      <c r="J186" s="85"/>
      <c r="K186" s="157"/>
      <c r="L186" s="511"/>
      <c r="M186" s="150" t="s">
        <v>17</v>
      </c>
      <c r="N186" s="149"/>
      <c r="O186" s="512"/>
      <c r="P186" s="512"/>
      <c r="Q186" s="512"/>
      <c r="R186" s="512"/>
      <c r="S186" s="530"/>
      <c r="T186" s="162"/>
      <c r="U186" s="525"/>
      <c r="V186" s="149"/>
      <c r="W186" s="162"/>
      <c r="X186" s="522"/>
      <c r="Y186" s="604"/>
      <c r="Z186" s="604"/>
      <c r="AA186" s="604"/>
      <c r="AB186" s="604"/>
      <c r="AC186" s="604"/>
      <c r="AD186" s="604"/>
      <c r="AE186" s="604"/>
      <c r="AF186" s="604"/>
      <c r="AG186" s="604"/>
    </row>
    <row r="187" spans="1:47" ht="15" customHeight="1">
      <c r="A187" s="895"/>
      <c r="B187" s="895"/>
      <c r="C187" s="715"/>
      <c r="D187" s="715"/>
      <c r="E187" s="715"/>
      <c r="F187" s="715"/>
      <c r="G187" s="716"/>
      <c r="H187" s="715"/>
      <c r="I187" s="654"/>
      <c r="J187" s="85"/>
      <c r="K187" s="157"/>
      <c r="L187" s="511"/>
      <c r="M187" s="149" t="s">
        <v>18</v>
      </c>
      <c r="N187" s="149"/>
      <c r="O187" s="512"/>
      <c r="P187" s="512"/>
      <c r="Q187" s="512"/>
      <c r="R187" s="512"/>
      <c r="S187" s="530"/>
      <c r="T187" s="162"/>
      <c r="U187" s="525"/>
      <c r="V187" s="149"/>
      <c r="W187" s="162"/>
      <c r="X187" s="522"/>
      <c r="Y187" s="604"/>
      <c r="Z187" s="604"/>
      <c r="AA187" s="604"/>
      <c r="AB187" s="604"/>
      <c r="AC187" s="604"/>
      <c r="AD187" s="604"/>
      <c r="AE187" s="604"/>
      <c r="AF187" s="604"/>
      <c r="AG187" s="604"/>
    </row>
    <row r="188" spans="1:47" ht="15" customHeight="1">
      <c r="A188" s="895"/>
      <c r="B188" s="715"/>
      <c r="C188" s="715"/>
      <c r="D188" s="715"/>
      <c r="E188" s="715"/>
      <c r="F188" s="715"/>
      <c r="G188" s="716"/>
      <c r="H188" s="715"/>
      <c r="I188" s="654"/>
      <c r="J188" s="85"/>
      <c r="K188" s="157"/>
      <c r="L188" s="511"/>
      <c r="M188" s="155" t="s">
        <v>19</v>
      </c>
      <c r="N188" s="149"/>
      <c r="O188" s="512"/>
      <c r="P188" s="512"/>
      <c r="Q188" s="512"/>
      <c r="R188" s="512"/>
      <c r="S188" s="530"/>
      <c r="T188" s="162"/>
      <c r="U188" s="525"/>
      <c r="V188" s="149"/>
      <c r="W188" s="162"/>
      <c r="X188" s="522"/>
      <c r="Y188" s="604"/>
      <c r="Z188" s="604"/>
      <c r="AA188" s="604"/>
      <c r="AB188" s="604"/>
      <c r="AC188" s="604"/>
      <c r="AD188" s="604"/>
      <c r="AE188" s="604"/>
      <c r="AF188" s="604"/>
      <c r="AG188" s="604"/>
    </row>
    <row r="189" spans="1:47" ht="15" customHeight="1">
      <c r="G189" s="156"/>
      <c r="H189" s="157"/>
      <c r="I189" s="711"/>
      <c r="J189" s="85"/>
      <c r="L189" s="511"/>
      <c r="M189" s="165" t="s">
        <v>309</v>
      </c>
      <c r="N189" s="149"/>
      <c r="O189" s="512"/>
      <c r="P189" s="512"/>
      <c r="Q189" s="512"/>
      <c r="R189" s="512"/>
      <c r="S189" s="530"/>
      <c r="T189" s="162"/>
      <c r="U189" s="525"/>
      <c r="V189" s="149"/>
      <c r="W189" s="162"/>
      <c r="X189" s="522"/>
      <c r="Y189" s="604"/>
      <c r="Z189" s="604"/>
      <c r="AA189" s="604"/>
      <c r="AB189" s="604"/>
      <c r="AC189" s="604"/>
      <c r="AD189" s="604"/>
      <c r="AE189" s="604"/>
      <c r="AF189" s="604"/>
      <c r="AG189" s="604"/>
    </row>
    <row r="190" spans="1:47" ht="15" customHeight="1">
      <c r="G190" s="156"/>
      <c r="H190" s="157"/>
      <c r="I190" s="157"/>
      <c r="J190" s="85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</row>
    <row r="191" spans="1:47" s="35" customFormat="1" ht="17.100000000000001" customHeight="1">
      <c r="G191" s="35" t="s">
        <v>13</v>
      </c>
      <c r="I191" s="35" t="s">
        <v>209</v>
      </c>
      <c r="T191" s="158"/>
    </row>
    <row r="192" spans="1:47" ht="17.100000000000001" customHeight="1"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  <c r="AH192" s="122"/>
      <c r="AI192" s="122"/>
      <c r="AJ192" s="122"/>
      <c r="AK192" s="122"/>
      <c r="AL192" s="122"/>
    </row>
    <row r="193" spans="1:46" s="36" customFormat="1" ht="22.8">
      <c r="A193" s="895">
        <v>1</v>
      </c>
      <c r="B193" s="729"/>
      <c r="C193" s="729"/>
      <c r="D193" s="729"/>
      <c r="E193" s="729"/>
      <c r="F193" s="722"/>
      <c r="G193" s="728"/>
      <c r="H193" s="728"/>
      <c r="I193" s="96"/>
      <c r="J193" s="86"/>
      <c r="K193" s="86"/>
      <c r="L193" s="545">
        <f>mergeValue(A193)</f>
        <v>1</v>
      </c>
      <c r="M193" s="563" t="s">
        <v>20</v>
      </c>
      <c r="N193" s="976"/>
      <c r="O193" s="977"/>
      <c r="P193" s="977"/>
      <c r="Q193" s="977"/>
      <c r="R193" s="977"/>
      <c r="S193" s="977"/>
      <c r="T193" s="977"/>
      <c r="U193" s="977"/>
      <c r="V193" s="977"/>
      <c r="W193" s="977"/>
      <c r="X193" s="977"/>
      <c r="Y193" s="977"/>
      <c r="Z193" s="977"/>
      <c r="AA193" s="977"/>
      <c r="AB193" s="977"/>
      <c r="AC193" s="977"/>
      <c r="AD193" s="977"/>
      <c r="AE193" s="977"/>
      <c r="AF193" s="978"/>
      <c r="AG193" s="196" t="s">
        <v>476</v>
      </c>
      <c r="AH193" s="603"/>
      <c r="AI193" s="603"/>
      <c r="AJ193" s="603"/>
      <c r="AK193" s="603"/>
      <c r="AL193" s="603"/>
      <c r="AM193" s="603"/>
      <c r="AN193" s="603"/>
      <c r="AO193" s="603"/>
      <c r="AP193" s="603"/>
      <c r="AQ193" s="603"/>
      <c r="AR193" s="603"/>
    </row>
    <row r="194" spans="1:46" s="36" customFormat="1" ht="34.200000000000003">
      <c r="A194" s="895"/>
      <c r="B194" s="895">
        <v>1</v>
      </c>
      <c r="C194" s="729"/>
      <c r="D194" s="729"/>
      <c r="E194" s="729"/>
      <c r="F194" s="722"/>
      <c r="G194" s="731"/>
      <c r="H194" s="732"/>
      <c r="I194" s="720"/>
      <c r="J194" s="47"/>
      <c r="L194" s="545" t="str">
        <f>mergeValue(A194) &amp;"."&amp; mergeValue(B194)</f>
        <v>1.1</v>
      </c>
      <c r="M194" s="513" t="s">
        <v>16</v>
      </c>
      <c r="N194" s="973"/>
      <c r="O194" s="974"/>
      <c r="P194" s="974"/>
      <c r="Q194" s="974"/>
      <c r="R194" s="974"/>
      <c r="S194" s="974"/>
      <c r="T194" s="974"/>
      <c r="U194" s="974"/>
      <c r="V194" s="974"/>
      <c r="W194" s="974"/>
      <c r="X194" s="974"/>
      <c r="Y194" s="974"/>
      <c r="Z194" s="974"/>
      <c r="AA194" s="974"/>
      <c r="AB194" s="974"/>
      <c r="AC194" s="974"/>
      <c r="AD194" s="974"/>
      <c r="AE194" s="974"/>
      <c r="AF194" s="975"/>
      <c r="AG194" s="196" t="s">
        <v>477</v>
      </c>
      <c r="AH194" s="603"/>
      <c r="AI194" s="603"/>
      <c r="AJ194" s="603"/>
      <c r="AK194" s="603"/>
      <c r="AL194" s="603"/>
      <c r="AM194" s="603"/>
      <c r="AN194" s="603"/>
      <c r="AO194" s="603"/>
      <c r="AP194" s="603"/>
      <c r="AQ194" s="603"/>
      <c r="AR194" s="603"/>
    </row>
    <row r="195" spans="1:46" s="36" customFormat="1" ht="22.8">
      <c r="A195" s="895"/>
      <c r="B195" s="895"/>
      <c r="C195" s="895">
        <v>1</v>
      </c>
      <c r="D195" s="729"/>
      <c r="E195" s="729"/>
      <c r="F195" s="722"/>
      <c r="G195" s="731"/>
      <c r="H195" s="732"/>
      <c r="I195" s="720"/>
      <c r="J195" s="47"/>
      <c r="L195" s="545" t="str">
        <f>mergeValue(A195) &amp;"."&amp; mergeValue(B195)&amp;"."&amp; mergeValue(C195)</f>
        <v>1.1.1</v>
      </c>
      <c r="M195" s="514" t="s">
        <v>7</v>
      </c>
      <c r="N195" s="973"/>
      <c r="O195" s="974"/>
      <c r="P195" s="974"/>
      <c r="Q195" s="974"/>
      <c r="R195" s="974"/>
      <c r="S195" s="974"/>
      <c r="T195" s="974"/>
      <c r="U195" s="974"/>
      <c r="V195" s="974"/>
      <c r="W195" s="974"/>
      <c r="X195" s="974"/>
      <c r="Y195" s="974"/>
      <c r="Z195" s="974"/>
      <c r="AA195" s="974"/>
      <c r="AB195" s="974"/>
      <c r="AC195" s="974"/>
      <c r="AD195" s="974"/>
      <c r="AE195" s="974"/>
      <c r="AF195" s="975"/>
      <c r="AG195" s="196" t="s">
        <v>634</v>
      </c>
      <c r="AH195" s="603"/>
      <c r="AI195" s="603"/>
      <c r="AJ195" s="603"/>
      <c r="AK195" s="603"/>
      <c r="AL195" s="603"/>
      <c r="AM195" s="603"/>
      <c r="AN195" s="603"/>
      <c r="AO195" s="603"/>
      <c r="AP195" s="603"/>
      <c r="AQ195" s="603"/>
      <c r="AR195" s="603"/>
    </row>
    <row r="196" spans="1:46" s="36" customFormat="1" ht="15" customHeight="1">
      <c r="A196" s="895"/>
      <c r="B196" s="895"/>
      <c r="C196" s="895"/>
      <c r="D196" s="895">
        <v>1</v>
      </c>
      <c r="E196" s="729"/>
      <c r="F196" s="722"/>
      <c r="G196" s="731"/>
      <c r="H196" s="732"/>
      <c r="I196" s="720"/>
      <c r="J196" s="47"/>
      <c r="L196" s="545" t="str">
        <f>mergeValue(A196) &amp;"."&amp; mergeValue(B196)&amp;"."&amp; mergeValue(C196)&amp;"."&amp; mergeValue(D196)</f>
        <v>1.1.1.1</v>
      </c>
      <c r="M196" s="515" t="s">
        <v>22</v>
      </c>
      <c r="N196" s="973"/>
      <c r="O196" s="974"/>
      <c r="P196" s="974"/>
      <c r="Q196" s="974"/>
      <c r="R196" s="974"/>
      <c r="S196" s="974"/>
      <c r="T196" s="974"/>
      <c r="U196" s="974"/>
      <c r="V196" s="974"/>
      <c r="W196" s="974"/>
      <c r="X196" s="974"/>
      <c r="Y196" s="974"/>
      <c r="Z196" s="974"/>
      <c r="AA196" s="974"/>
      <c r="AB196" s="974"/>
      <c r="AC196" s="974"/>
      <c r="AD196" s="974"/>
      <c r="AE196" s="974"/>
      <c r="AF196" s="975"/>
      <c r="AG196" s="196" t="s">
        <v>681</v>
      </c>
      <c r="AH196" s="603"/>
      <c r="AI196" s="603"/>
      <c r="AJ196" s="603"/>
      <c r="AK196" s="603"/>
      <c r="AL196" s="603"/>
      <c r="AM196" s="603"/>
      <c r="AN196" s="603"/>
      <c r="AO196" s="603"/>
      <c r="AP196" s="603"/>
      <c r="AQ196" s="603"/>
      <c r="AR196" s="603"/>
    </row>
    <row r="197" spans="1:46" s="36" customFormat="1" ht="17.100000000000001" customHeight="1">
      <c r="A197" s="895"/>
      <c r="B197" s="895"/>
      <c r="C197" s="895"/>
      <c r="D197" s="895"/>
      <c r="E197" s="895">
        <v>1</v>
      </c>
      <c r="F197" s="722"/>
      <c r="G197" s="731"/>
      <c r="H197" s="732"/>
      <c r="I197" s="505"/>
      <c r="J197" s="723"/>
      <c r="K197" s="812"/>
      <c r="L197" s="934" t="str">
        <f>mergeValue(A197) &amp;"."&amp; mergeValue(B197)&amp;"."&amp; mergeValue(C197)&amp;"."&amp; mergeValue(D197)&amp;"."&amp; mergeValue(E197)</f>
        <v>1.1.1.1.1</v>
      </c>
      <c r="M197" s="935"/>
      <c r="N197" s="891" t="s">
        <v>85</v>
      </c>
      <c r="O197" s="929"/>
      <c r="P197" s="925">
        <v>1</v>
      </c>
      <c r="Q197" s="948"/>
      <c r="R197" s="891" t="s">
        <v>85</v>
      </c>
      <c r="S197" s="929"/>
      <c r="T197" s="925">
        <v>1</v>
      </c>
      <c r="U197" s="948"/>
      <c r="V197" s="891" t="s">
        <v>85</v>
      </c>
      <c r="W197" s="523"/>
      <c r="X197" s="111">
        <v>1</v>
      </c>
      <c r="Y197" s="773"/>
      <c r="Z197" s="588"/>
      <c r="AA197" s="588"/>
      <c r="AB197" s="905"/>
      <c r="AC197" s="891" t="s">
        <v>84</v>
      </c>
      <c r="AD197" s="905"/>
      <c r="AE197" s="891" t="s">
        <v>84</v>
      </c>
      <c r="AF197" s="534"/>
      <c r="AG197" s="922" t="s">
        <v>682</v>
      </c>
      <c r="AH197" s="603" t="str">
        <f>strCheckDate(Z198:AF198)</f>
        <v/>
      </c>
      <c r="AI197" s="605" t="str">
        <f>IF(AND(COUNTIF(AJ192:AJ192,AJ197)&gt;1,AJ197&lt;&gt;""),"ErrUnique:HasDoubleConn","")</f>
        <v/>
      </c>
      <c r="AJ197" s="605"/>
      <c r="AK197" s="605"/>
      <c r="AL197" s="605"/>
      <c r="AM197" s="605"/>
      <c r="AN197" s="605"/>
      <c r="AO197" s="603"/>
      <c r="AP197" s="603"/>
      <c r="AQ197" s="603"/>
      <c r="AR197" s="603"/>
    </row>
    <row r="198" spans="1:46" s="36" customFormat="1" ht="17.100000000000001" customHeight="1">
      <c r="A198" s="895"/>
      <c r="B198" s="895"/>
      <c r="C198" s="895"/>
      <c r="D198" s="895"/>
      <c r="E198" s="895"/>
      <c r="F198" s="722"/>
      <c r="G198" s="731"/>
      <c r="H198" s="732"/>
      <c r="I198" s="505"/>
      <c r="J198" s="723"/>
      <c r="K198" s="812"/>
      <c r="L198" s="934"/>
      <c r="M198" s="935"/>
      <c r="N198" s="891"/>
      <c r="O198" s="929"/>
      <c r="P198" s="925"/>
      <c r="Q198" s="948"/>
      <c r="R198" s="891"/>
      <c r="S198" s="929"/>
      <c r="T198" s="925"/>
      <c r="U198" s="948"/>
      <c r="V198" s="891"/>
      <c r="W198" s="549"/>
      <c r="X198" s="165"/>
      <c r="Y198" s="165"/>
      <c r="Z198" s="529"/>
      <c r="AA198" s="551" t="str">
        <f>AB197 &amp; "-" &amp; AD197</f>
        <v>-</v>
      </c>
      <c r="AB198" s="890"/>
      <c r="AC198" s="891"/>
      <c r="AD198" s="890"/>
      <c r="AE198" s="891"/>
      <c r="AF198" s="590"/>
      <c r="AG198" s="923"/>
      <c r="AH198" s="603"/>
      <c r="AI198" s="605"/>
      <c r="AJ198" s="605"/>
      <c r="AK198" s="605"/>
      <c r="AL198" s="605"/>
      <c r="AM198" s="605"/>
      <c r="AN198" s="605"/>
      <c r="AO198" s="603"/>
      <c r="AP198" s="603"/>
      <c r="AQ198" s="603"/>
      <c r="AR198" s="603"/>
    </row>
    <row r="199" spans="1:46" s="36" customFormat="1" ht="17.100000000000001" customHeight="1">
      <c r="A199" s="895"/>
      <c r="B199" s="895"/>
      <c r="C199" s="895"/>
      <c r="D199" s="895"/>
      <c r="E199" s="895"/>
      <c r="F199" s="722"/>
      <c r="G199" s="731"/>
      <c r="H199" s="732"/>
      <c r="I199" s="505"/>
      <c r="J199" s="723"/>
      <c r="K199" s="812"/>
      <c r="L199" s="934"/>
      <c r="M199" s="935"/>
      <c r="N199" s="891"/>
      <c r="O199" s="929"/>
      <c r="P199" s="925"/>
      <c r="Q199" s="948"/>
      <c r="R199" s="891"/>
      <c r="S199" s="550"/>
      <c r="T199" s="155"/>
      <c r="U199" s="165"/>
      <c r="V199" s="528"/>
      <c r="W199" s="528"/>
      <c r="X199" s="528"/>
      <c r="Y199" s="528"/>
      <c r="Z199" s="529"/>
      <c r="AA199" s="529"/>
      <c r="AB199" s="530"/>
      <c r="AC199" s="162"/>
      <c r="AD199" s="162"/>
      <c r="AE199" s="530"/>
      <c r="AF199" s="162"/>
      <c r="AG199" s="923"/>
      <c r="AH199" s="603"/>
      <c r="AI199" s="605"/>
      <c r="AJ199" s="605"/>
      <c r="AK199" s="605"/>
      <c r="AL199" s="605"/>
      <c r="AM199" s="605"/>
      <c r="AN199" s="605"/>
      <c r="AO199" s="603"/>
      <c r="AP199" s="603"/>
      <c r="AQ199" s="603"/>
      <c r="AR199" s="603"/>
    </row>
    <row r="200" spans="1:46" s="36" customFormat="1" ht="17.100000000000001" customHeight="1">
      <c r="A200" s="895"/>
      <c r="B200" s="895"/>
      <c r="C200" s="895"/>
      <c r="D200" s="895"/>
      <c r="E200" s="895"/>
      <c r="F200" s="722"/>
      <c r="G200" s="731"/>
      <c r="H200" s="732"/>
      <c r="I200" s="505"/>
      <c r="J200" s="723"/>
      <c r="K200" s="812"/>
      <c r="L200" s="934"/>
      <c r="M200" s="935"/>
      <c r="N200" s="891"/>
      <c r="O200" s="531"/>
      <c r="P200" s="533"/>
      <c r="Q200" s="532"/>
      <c r="R200" s="528"/>
      <c r="S200" s="528"/>
      <c r="T200" s="528"/>
      <c r="U200" s="528"/>
      <c r="V200" s="528"/>
      <c r="W200" s="528"/>
      <c r="X200" s="528"/>
      <c r="Y200" s="528"/>
      <c r="Z200" s="529"/>
      <c r="AA200" s="529"/>
      <c r="AB200" s="530"/>
      <c r="AC200" s="162"/>
      <c r="AD200" s="162"/>
      <c r="AE200" s="530"/>
      <c r="AF200" s="162"/>
      <c r="AG200" s="923"/>
      <c r="AH200" s="603"/>
      <c r="AI200" s="605"/>
      <c r="AJ200" s="605"/>
      <c r="AK200" s="605"/>
      <c r="AL200" s="605"/>
      <c r="AM200" s="605"/>
      <c r="AN200" s="605"/>
      <c r="AO200" s="603"/>
      <c r="AP200" s="603"/>
      <c r="AQ200" s="603"/>
      <c r="AR200" s="603"/>
    </row>
    <row r="201" spans="1:46" ht="15" customHeight="1">
      <c r="A201" s="895"/>
      <c r="B201" s="895"/>
      <c r="C201" s="895"/>
      <c r="D201" s="895"/>
      <c r="E201" s="730"/>
      <c r="F201" s="724"/>
      <c r="G201" s="726"/>
      <c r="H201" s="724"/>
      <c r="I201" s="505"/>
      <c r="J201" s="723"/>
      <c r="K201" s="157"/>
      <c r="L201" s="511"/>
      <c r="M201" s="516" t="s">
        <v>5</v>
      </c>
      <c r="N201" s="516"/>
      <c r="O201" s="516"/>
      <c r="P201" s="516"/>
      <c r="Q201" s="516"/>
      <c r="R201" s="516"/>
      <c r="S201" s="516"/>
      <c r="T201" s="516"/>
      <c r="U201" s="516"/>
      <c r="V201" s="516"/>
      <c r="W201" s="516"/>
      <c r="X201" s="516"/>
      <c r="Y201" s="516"/>
      <c r="Z201" s="516"/>
      <c r="AA201" s="516"/>
      <c r="AB201" s="516"/>
      <c r="AC201" s="516"/>
      <c r="AD201" s="516"/>
      <c r="AE201" s="516"/>
      <c r="AF201" s="516"/>
      <c r="AG201" s="924"/>
      <c r="AH201" s="604"/>
      <c r="AI201" s="604"/>
      <c r="AJ201" s="606"/>
      <c r="AK201" s="606"/>
      <c r="AL201" s="606"/>
      <c r="AM201" s="606"/>
      <c r="AN201" s="606"/>
      <c r="AO201" s="604"/>
      <c r="AP201" s="604"/>
      <c r="AQ201" s="604"/>
      <c r="AR201" s="604"/>
    </row>
    <row r="202" spans="1:46" ht="15" customHeight="1">
      <c r="A202" s="895"/>
      <c r="B202" s="895"/>
      <c r="C202" s="895"/>
      <c r="D202" s="730"/>
      <c r="E202" s="730"/>
      <c r="F202" s="724"/>
      <c r="G202" s="731"/>
      <c r="H202" s="724"/>
      <c r="I202" s="157"/>
      <c r="J202" s="85"/>
      <c r="K202" s="157"/>
      <c r="L202" s="511"/>
      <c r="M202" s="150" t="s">
        <v>17</v>
      </c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62"/>
      <c r="AG202" s="522"/>
      <c r="AH202" s="604"/>
      <c r="AI202" s="604"/>
      <c r="AJ202" s="606"/>
      <c r="AK202" s="606"/>
      <c r="AL202" s="606"/>
      <c r="AM202" s="606"/>
      <c r="AN202" s="606"/>
      <c r="AO202" s="604"/>
      <c r="AP202" s="604"/>
      <c r="AQ202" s="604"/>
      <c r="AR202" s="604"/>
    </row>
    <row r="203" spans="1:46" ht="15" customHeight="1">
      <c r="A203" s="895"/>
      <c r="B203" s="895"/>
      <c r="C203" s="730"/>
      <c r="D203" s="730"/>
      <c r="E203" s="730"/>
      <c r="F203" s="724"/>
      <c r="G203" s="731"/>
      <c r="H203" s="724"/>
      <c r="I203" s="157"/>
      <c r="J203" s="85"/>
      <c r="K203" s="157"/>
      <c r="L203" s="511"/>
      <c r="M203" s="149" t="s">
        <v>18</v>
      </c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512"/>
      <c r="AA203" s="512"/>
      <c r="AB203" s="530"/>
      <c r="AC203" s="162"/>
      <c r="AD203" s="525"/>
      <c r="AE203" s="149"/>
      <c r="AF203" s="162"/>
      <c r="AG203" s="522"/>
      <c r="AH203" s="604"/>
      <c r="AI203" s="604"/>
      <c r="AJ203" s="604"/>
      <c r="AK203" s="604"/>
      <c r="AL203" s="604"/>
      <c r="AM203" s="604"/>
      <c r="AN203" s="604"/>
      <c r="AO203" s="604"/>
      <c r="AP203" s="604"/>
      <c r="AQ203" s="604"/>
      <c r="AR203" s="604"/>
    </row>
    <row r="204" spans="1:46" ht="15" customHeight="1">
      <c r="A204" s="895"/>
      <c r="B204" s="730"/>
      <c r="C204" s="730"/>
      <c r="D204" s="730"/>
      <c r="E204" s="730"/>
      <c r="F204" s="724"/>
      <c r="G204" s="731"/>
      <c r="H204" s="724"/>
      <c r="I204" s="157"/>
      <c r="J204" s="85"/>
      <c r="K204" s="157"/>
      <c r="L204" s="511"/>
      <c r="M204" s="155" t="s">
        <v>19</v>
      </c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512"/>
      <c r="AA204" s="512"/>
      <c r="AB204" s="530"/>
      <c r="AC204" s="162"/>
      <c r="AD204" s="525"/>
      <c r="AE204" s="149"/>
      <c r="AF204" s="162"/>
      <c r="AG204" s="522"/>
      <c r="AH204" s="604"/>
      <c r="AI204" s="604"/>
      <c r="AJ204" s="604"/>
      <c r="AK204" s="604"/>
      <c r="AL204" s="604"/>
      <c r="AM204" s="604"/>
      <c r="AN204" s="604"/>
      <c r="AO204" s="604"/>
      <c r="AP204" s="604"/>
      <c r="AQ204" s="604"/>
      <c r="AR204" s="604"/>
    </row>
    <row r="205" spans="1:46" ht="15" customHeight="1">
      <c r="G205" s="156"/>
      <c r="H205" s="157"/>
      <c r="I205" s="711"/>
      <c r="J205" s="85"/>
      <c r="L205" s="511"/>
      <c r="M205" s="165" t="s">
        <v>309</v>
      </c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512"/>
      <c r="AA205" s="512"/>
      <c r="AB205" s="530"/>
      <c r="AC205" s="162"/>
      <c r="AD205" s="525"/>
      <c r="AE205" s="149"/>
      <c r="AF205" s="162"/>
      <c r="AG205" s="522"/>
      <c r="AH205" s="604"/>
      <c r="AI205" s="604"/>
      <c r="AJ205" s="604"/>
      <c r="AK205" s="604"/>
      <c r="AL205" s="604"/>
      <c r="AM205" s="604"/>
      <c r="AN205" s="604"/>
      <c r="AO205" s="604"/>
      <c r="AP205" s="604"/>
      <c r="AQ205" s="604"/>
      <c r="AR205" s="604"/>
    </row>
    <row r="206" spans="1:46" ht="15" customHeight="1">
      <c r="G206" s="156"/>
      <c r="H206" s="157"/>
      <c r="I206" s="157"/>
      <c r="J206" s="85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</row>
    <row r="207" spans="1:46" ht="15" customHeight="1">
      <c r="G207" s="156"/>
      <c r="H207" s="157"/>
      <c r="I207" s="157"/>
      <c r="J207" s="85"/>
      <c r="K207" s="157"/>
      <c r="L207" s="157"/>
      <c r="M207" s="157"/>
      <c r="N207" s="157"/>
      <c r="O207" s="157"/>
      <c r="P207" s="157"/>
      <c r="Q207" s="897"/>
      <c r="R207" s="157"/>
      <c r="S207" s="157"/>
      <c r="T207" s="157"/>
      <c r="U207" s="897"/>
      <c r="V207" s="157"/>
      <c r="W207" s="157"/>
      <c r="X207" s="157"/>
      <c r="Y207" s="770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204"/>
      <c r="AL207" s="204"/>
      <c r="AM207" s="204"/>
      <c r="AN207" s="204"/>
      <c r="AO207" s="204"/>
      <c r="AP207" s="204"/>
      <c r="AQ207" s="204"/>
      <c r="AR207" s="204"/>
      <c r="AS207" s="204"/>
      <c r="AT207" s="204"/>
    </row>
    <row r="208" spans="1:46" ht="15" customHeight="1">
      <c r="G208" s="156"/>
      <c r="H208" s="157"/>
      <c r="I208" s="157"/>
      <c r="J208" s="85"/>
      <c r="K208" s="157"/>
      <c r="L208" s="157"/>
      <c r="M208" s="157"/>
      <c r="N208" s="157"/>
      <c r="O208" s="157"/>
      <c r="P208" s="157"/>
      <c r="Q208" s="897"/>
      <c r="R208" s="157"/>
      <c r="S208" s="157"/>
      <c r="T208" s="157"/>
      <c r="U208" s="897"/>
      <c r="V208" s="157"/>
      <c r="W208" s="157"/>
      <c r="X208" s="157"/>
      <c r="Y208" s="157"/>
      <c r="Z208" s="157"/>
      <c r="AA208" s="157"/>
      <c r="AB208" s="157"/>
      <c r="AC208" s="157"/>
    </row>
    <row r="209" spans="1:36" ht="15" customHeight="1">
      <c r="G209" s="156"/>
      <c r="H209" s="157"/>
      <c r="I209" s="157"/>
      <c r="J209" s="85"/>
      <c r="K209" s="157"/>
      <c r="L209" s="157"/>
      <c r="M209" s="157"/>
      <c r="N209" s="157"/>
      <c r="O209" s="157"/>
      <c r="Q209" s="897"/>
      <c r="V209" s="157"/>
      <c r="W209" s="157"/>
      <c r="X209" s="157"/>
      <c r="Z209" s="157"/>
      <c r="AA209" s="157"/>
      <c r="AB209" s="157"/>
      <c r="AC209" s="157"/>
      <c r="AD209" s="157"/>
    </row>
    <row r="210" spans="1:36" ht="15" customHeight="1">
      <c r="G210" s="156"/>
      <c r="H210" s="157"/>
      <c r="I210" s="157"/>
      <c r="J210" s="85"/>
      <c r="K210" s="157"/>
      <c r="L210" s="157"/>
      <c r="M210" s="157"/>
      <c r="N210" s="157"/>
      <c r="O210" s="157"/>
      <c r="Q210" s="225"/>
      <c r="Y210" s="157"/>
      <c r="Z210" s="157"/>
      <c r="AA210" s="157"/>
      <c r="AB210" s="157"/>
      <c r="AC210" s="157"/>
      <c r="AD210" s="157"/>
      <c r="AE210" s="157"/>
    </row>
    <row r="211" spans="1:36" ht="15" customHeight="1">
      <c r="G211" s="156"/>
      <c r="H211" s="157"/>
      <c r="I211" s="157"/>
      <c r="J211" s="85"/>
      <c r="K211" s="157"/>
      <c r="L211" s="157"/>
      <c r="M211" s="157"/>
      <c r="N211" s="979" t="s">
        <v>85</v>
      </c>
      <c r="O211" s="929"/>
      <c r="P211" s="925">
        <v>1</v>
      </c>
      <c r="Q211" s="952"/>
      <c r="R211" s="891" t="s">
        <v>84</v>
      </c>
      <c r="S211" s="980"/>
      <c r="T211" s="971">
        <v>1</v>
      </c>
      <c r="U211" s="898"/>
      <c r="V211" s="891" t="s">
        <v>84</v>
      </c>
      <c r="W211" s="648"/>
      <c r="X211" s="608">
        <v>1</v>
      </c>
      <c r="Y211" s="770"/>
      <c r="Z211" s="157"/>
      <c r="AA211" s="157"/>
      <c r="AB211" s="157"/>
      <c r="AC211" s="157"/>
      <c r="AD211" s="157"/>
    </row>
    <row r="212" spans="1:36" ht="15" customHeight="1">
      <c r="G212" s="156"/>
      <c r="H212" s="157"/>
      <c r="I212" s="157"/>
      <c r="J212" s="85"/>
      <c r="K212" s="157"/>
      <c r="L212" s="157"/>
      <c r="M212" s="157"/>
      <c r="N212" s="979"/>
      <c r="O212" s="929"/>
      <c r="P212" s="925"/>
      <c r="Q212" s="952"/>
      <c r="R212" s="891"/>
      <c r="S212" s="981"/>
      <c r="T212" s="972"/>
      <c r="U212" s="898"/>
      <c r="V212" s="891"/>
      <c r="W212" s="165"/>
      <c r="X212" s="165"/>
      <c r="Y212" s="165" t="s">
        <v>714</v>
      </c>
      <c r="Z212" s="157"/>
      <c r="AA212" s="157"/>
      <c r="AB212" s="157"/>
      <c r="AC212" s="157"/>
      <c r="AD212" s="157"/>
      <c r="AE212" s="157"/>
    </row>
    <row r="213" spans="1:36" ht="15" customHeight="1">
      <c r="G213" s="156"/>
      <c r="H213" s="157"/>
      <c r="I213" s="157"/>
      <c r="J213" s="85"/>
      <c r="K213" s="157"/>
      <c r="L213" s="157"/>
      <c r="M213" s="157"/>
      <c r="N213" s="979"/>
      <c r="O213" s="929"/>
      <c r="P213" s="925"/>
      <c r="Q213" s="952"/>
      <c r="R213" s="891"/>
      <c r="S213" s="155"/>
      <c r="T213" s="155"/>
      <c r="U213" s="165" t="s">
        <v>715</v>
      </c>
      <c r="V213" s="647"/>
      <c r="W213" s="528"/>
      <c r="X213" s="528"/>
      <c r="Y213" s="528"/>
      <c r="Z213" s="157"/>
      <c r="AA213" s="157"/>
      <c r="AB213" s="157"/>
      <c r="AC213" s="157"/>
      <c r="AD213" s="157"/>
      <c r="AE213" s="157"/>
    </row>
    <row r="214" spans="1:36" ht="15" customHeight="1">
      <c r="G214" s="156"/>
      <c r="H214" s="157"/>
      <c r="I214" s="157"/>
      <c r="J214" s="85"/>
      <c r="K214" s="157"/>
      <c r="L214" s="157"/>
      <c r="M214" s="157"/>
      <c r="N214" s="891"/>
      <c r="O214" s="645"/>
      <c r="P214" s="645"/>
      <c r="Q214" s="646"/>
      <c r="R214" s="647"/>
      <c r="S214" s="528"/>
      <c r="T214" s="528"/>
      <c r="U214" s="528"/>
      <c r="V214" s="528"/>
      <c r="W214" s="528"/>
      <c r="X214" s="528"/>
      <c r="Y214" s="528"/>
      <c r="Z214" s="157"/>
      <c r="AA214" s="157"/>
      <c r="AB214" s="157"/>
      <c r="AC214" s="157"/>
      <c r="AD214" s="157"/>
      <c r="AE214" s="157"/>
    </row>
    <row r="216" spans="1:36" s="36" customFormat="1" ht="17.100000000000001" customHeight="1">
      <c r="A216" s="98"/>
      <c r="B216" s="98"/>
      <c r="C216" s="86"/>
      <c r="D216" s="151"/>
      <c r="E216" s="170"/>
      <c r="F216" s="172"/>
      <c r="G216" s="172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53"/>
      <c r="U216" s="153"/>
      <c r="V216" s="153"/>
      <c r="W216" s="173"/>
      <c r="X216" s="173"/>
    </row>
    <row r="217" spans="1:36" ht="18.75" customHeight="1">
      <c r="X217" s="604"/>
      <c r="Y217" s="604"/>
      <c r="Z217" s="604"/>
      <c r="AA217" s="604"/>
      <c r="AB217" s="604"/>
      <c r="AC217" s="604"/>
      <c r="AD217" s="604"/>
      <c r="AE217" s="604"/>
      <c r="AF217" s="604"/>
      <c r="AG217" s="604"/>
      <c r="AH217" s="604"/>
      <c r="AI217" s="604"/>
      <c r="AJ217" s="604"/>
    </row>
    <row r="218" spans="1:36" s="35" customFormat="1" ht="17.100000000000001" customHeight="1">
      <c r="G218" s="35" t="s">
        <v>13</v>
      </c>
      <c r="I218" s="35" t="s">
        <v>747</v>
      </c>
      <c r="V218" s="158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</row>
    <row r="219" spans="1:36" ht="17.100000000000001" customHeight="1"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604"/>
      <c r="Y219" s="604"/>
      <c r="Z219" s="604"/>
      <c r="AA219" s="604"/>
      <c r="AB219" s="604"/>
      <c r="AC219" s="604"/>
      <c r="AD219" s="604"/>
      <c r="AE219" s="604"/>
      <c r="AF219" s="604"/>
      <c r="AG219" s="604"/>
      <c r="AH219" s="604"/>
      <c r="AI219" s="604"/>
      <c r="AJ219" s="604"/>
    </row>
    <row r="220" spans="1:36" s="36" customFormat="1" ht="22.8">
      <c r="A220" s="895">
        <v>1</v>
      </c>
      <c r="B220" s="674"/>
      <c r="C220" s="674"/>
      <c r="D220" s="674"/>
      <c r="E220" s="675"/>
      <c r="F220" s="676"/>
      <c r="G220" s="676"/>
      <c r="H220" s="676"/>
      <c r="I220" s="226"/>
      <c r="J220" s="654"/>
      <c r="K220" s="660"/>
      <c r="L220" s="545">
        <f>mergeValue(A220)</f>
        <v>1</v>
      </c>
      <c r="M220" s="563" t="s">
        <v>20</v>
      </c>
      <c r="N220" s="564"/>
      <c r="O220" s="945"/>
      <c r="P220" s="946"/>
      <c r="Q220" s="946"/>
      <c r="R220" s="946"/>
      <c r="S220" s="946"/>
      <c r="T220" s="946"/>
      <c r="U220" s="946"/>
      <c r="V220" s="947"/>
      <c r="W220" s="412" t="s">
        <v>476</v>
      </c>
      <c r="X220" s="634"/>
      <c r="Y220" s="641"/>
      <c r="Z220" s="641" t="str">
        <f t="shared" ref="Z220:Z233" si="3">IF(M220="","",M220 )</f>
        <v>Наименование тарифа</v>
      </c>
      <c r="AA220" s="641"/>
      <c r="AB220" s="641"/>
      <c r="AC220" s="641"/>
      <c r="AD220" s="634"/>
      <c r="AE220" s="634"/>
      <c r="AF220" s="634"/>
      <c r="AG220" s="634"/>
      <c r="AH220" s="634"/>
      <c r="AI220" s="634"/>
      <c r="AJ220" s="634"/>
    </row>
    <row r="221" spans="1:36" s="36" customFormat="1" ht="34.200000000000003">
      <c r="A221" s="895"/>
      <c r="B221" s="895">
        <v>1</v>
      </c>
      <c r="C221" s="674"/>
      <c r="D221" s="674"/>
      <c r="E221" s="676"/>
      <c r="F221" s="676"/>
      <c r="G221" s="676"/>
      <c r="H221" s="676"/>
      <c r="I221" s="653"/>
      <c r="J221" s="652"/>
      <c r="K221" s="655"/>
      <c r="L221" s="545" t="str">
        <f>mergeValue(A221) &amp;"."&amp; mergeValue(B221)</f>
        <v>1.1</v>
      </c>
      <c r="M221" s="513" t="s">
        <v>16</v>
      </c>
      <c r="N221" s="564"/>
      <c r="O221" s="945"/>
      <c r="P221" s="946"/>
      <c r="Q221" s="946"/>
      <c r="R221" s="946"/>
      <c r="S221" s="946"/>
      <c r="T221" s="946"/>
      <c r="U221" s="946"/>
      <c r="V221" s="947"/>
      <c r="W221" s="412" t="s">
        <v>477</v>
      </c>
      <c r="X221" s="634"/>
      <c r="Y221" s="641"/>
      <c r="Z221" s="641" t="str">
        <f t="shared" si="3"/>
        <v>Территория действия тарифа</v>
      </c>
      <c r="AA221" s="641"/>
      <c r="AB221" s="641"/>
      <c r="AC221" s="641"/>
      <c r="AD221" s="634"/>
      <c r="AE221" s="634"/>
      <c r="AF221" s="634"/>
      <c r="AG221" s="634"/>
      <c r="AH221" s="634"/>
      <c r="AI221" s="634"/>
      <c r="AJ221" s="634"/>
    </row>
    <row r="222" spans="1:36" s="36" customFormat="1" ht="22.8">
      <c r="A222" s="895"/>
      <c r="B222" s="895"/>
      <c r="C222" s="895">
        <v>1</v>
      </c>
      <c r="D222" s="674"/>
      <c r="E222" s="676"/>
      <c r="F222" s="676"/>
      <c r="G222" s="676"/>
      <c r="H222" s="676"/>
      <c r="I222" s="659"/>
      <c r="J222" s="652"/>
      <c r="K222" s="655"/>
      <c r="L222" s="545" t="str">
        <f>mergeValue(A222) &amp;"."&amp; mergeValue(B222)&amp;"."&amp; mergeValue(C222)</f>
        <v>1.1.1</v>
      </c>
      <c r="M222" s="514" t="s">
        <v>7</v>
      </c>
      <c r="N222" s="564"/>
      <c r="O222" s="945"/>
      <c r="P222" s="946"/>
      <c r="Q222" s="946"/>
      <c r="R222" s="946"/>
      <c r="S222" s="946"/>
      <c r="T222" s="946"/>
      <c r="U222" s="946"/>
      <c r="V222" s="947"/>
      <c r="W222" s="412" t="s">
        <v>634</v>
      </c>
      <c r="X222" s="634"/>
      <c r="Y222" s="641"/>
      <c r="Z222" s="641" t="str">
        <f t="shared" si="3"/>
        <v xml:space="preserve">Наименование системы теплоснабжения </v>
      </c>
      <c r="AA222" s="641"/>
      <c r="AB222" s="641"/>
      <c r="AC222" s="641"/>
      <c r="AD222" s="634"/>
      <c r="AE222" s="634"/>
      <c r="AF222" s="634"/>
      <c r="AG222" s="634"/>
      <c r="AH222" s="634"/>
      <c r="AI222" s="634"/>
      <c r="AJ222" s="634"/>
    </row>
    <row r="223" spans="1:36" s="36" customFormat="1" ht="22.8">
      <c r="A223" s="895"/>
      <c r="B223" s="895"/>
      <c r="C223" s="895"/>
      <c r="D223" s="895">
        <v>1</v>
      </c>
      <c r="E223" s="676"/>
      <c r="F223" s="676"/>
      <c r="G223" s="676"/>
      <c r="H223" s="676"/>
      <c r="I223" s="659"/>
      <c r="J223" s="652"/>
      <c r="K223" s="655"/>
      <c r="L223" s="545" t="str">
        <f>mergeValue(A223) &amp;"."&amp; mergeValue(B223)&amp;"."&amp; mergeValue(C223)&amp;"."&amp; mergeValue(D223)</f>
        <v>1.1.1.1</v>
      </c>
      <c r="M223" s="515" t="s">
        <v>22</v>
      </c>
      <c r="N223" s="564"/>
      <c r="O223" s="945"/>
      <c r="P223" s="946"/>
      <c r="Q223" s="946"/>
      <c r="R223" s="946"/>
      <c r="S223" s="946"/>
      <c r="T223" s="946"/>
      <c r="U223" s="946"/>
      <c r="V223" s="947"/>
      <c r="W223" s="412" t="s">
        <v>635</v>
      </c>
      <c r="X223" s="634"/>
      <c r="Y223" s="641"/>
      <c r="Z223" s="641" t="str">
        <f t="shared" si="3"/>
        <v xml:space="preserve">Источник тепловой энергии  </v>
      </c>
      <c r="AA223" s="641"/>
      <c r="AB223" s="641"/>
      <c r="AC223" s="641"/>
      <c r="AD223" s="634"/>
      <c r="AE223" s="634"/>
      <c r="AF223" s="634"/>
      <c r="AG223" s="634"/>
      <c r="AH223" s="634"/>
      <c r="AI223" s="634"/>
      <c r="AJ223" s="634"/>
    </row>
    <row r="224" spans="1:36" s="36" customFormat="1" ht="114">
      <c r="A224" s="895"/>
      <c r="B224" s="895"/>
      <c r="C224" s="895"/>
      <c r="D224" s="895"/>
      <c r="E224" s="895">
        <v>1</v>
      </c>
      <c r="F224" s="676"/>
      <c r="G224" s="676"/>
      <c r="H224" s="674">
        <v>1</v>
      </c>
      <c r="I224" s="895">
        <v>1</v>
      </c>
      <c r="J224" s="676"/>
      <c r="K224" s="678"/>
      <c r="L224" s="545" t="str">
        <f>mergeValue(A224) &amp;"."&amp; mergeValue(B224)&amp;"."&amp; mergeValue(C224)&amp;"."&amp; mergeValue(D224)&amp;"."&amp; mergeValue(E224)</f>
        <v>1.1.1.1.1</v>
      </c>
      <c r="M224" s="517" t="s">
        <v>9</v>
      </c>
      <c r="N224" s="564"/>
      <c r="O224" s="898"/>
      <c r="P224" s="899"/>
      <c r="Q224" s="899"/>
      <c r="R224" s="899"/>
      <c r="S224" s="899"/>
      <c r="T224" s="899"/>
      <c r="U224" s="899"/>
      <c r="V224" s="900"/>
      <c r="W224" s="412" t="s">
        <v>639</v>
      </c>
      <c r="X224" s="634"/>
      <c r="Y224" s="641"/>
      <c r="Z224" s="641" t="str">
        <f t="shared" si="3"/>
        <v>Схема подключения теплопотребляющей установки к коллектору источника тепловой энергии</v>
      </c>
      <c r="AA224" s="641"/>
      <c r="AB224" s="641"/>
      <c r="AC224" s="641"/>
      <c r="AD224" s="634"/>
      <c r="AE224" s="634"/>
      <c r="AF224" s="634"/>
      <c r="AG224" s="634"/>
      <c r="AH224" s="634"/>
      <c r="AI224" s="634"/>
      <c r="AJ224" s="634"/>
    </row>
    <row r="225" spans="1:99" s="36" customFormat="1" ht="91.2">
      <c r="A225" s="895"/>
      <c r="B225" s="895"/>
      <c r="C225" s="895"/>
      <c r="D225" s="895"/>
      <c r="E225" s="895"/>
      <c r="F225" s="895">
        <v>1</v>
      </c>
      <c r="G225" s="674"/>
      <c r="H225" s="674"/>
      <c r="I225" s="895"/>
      <c r="J225" s="895">
        <v>1</v>
      </c>
      <c r="K225" s="679"/>
      <c r="L225" s="545" t="str">
        <f>mergeValue(A225) &amp;"."&amp; mergeValue(B225)&amp;"."&amp; mergeValue(C225)&amp;"."&amp; mergeValue(D225)&amp;"."&amp; mergeValue(E225)&amp;"."&amp; mergeValue(F225)</f>
        <v>1.1.1.1.1.1</v>
      </c>
      <c r="M225" s="518" t="s">
        <v>10</v>
      </c>
      <c r="N225" s="564"/>
      <c r="O225" s="898"/>
      <c r="P225" s="899"/>
      <c r="Q225" s="899"/>
      <c r="R225" s="899"/>
      <c r="S225" s="899"/>
      <c r="T225" s="899"/>
      <c r="U225" s="899"/>
      <c r="V225" s="900"/>
      <c r="W225" s="412" t="s">
        <v>637</v>
      </c>
      <c r="X225" s="634"/>
      <c r="Y225" s="641"/>
      <c r="Z225" s="641" t="str">
        <f t="shared" si="3"/>
        <v>Группа потребителей</v>
      </c>
      <c r="AA225" s="641"/>
      <c r="AB225" s="641"/>
      <c r="AC225" s="641"/>
      <c r="AD225" s="634"/>
      <c r="AE225" s="634"/>
      <c r="AF225" s="634"/>
      <c r="AG225" s="634"/>
      <c r="AH225" s="634"/>
      <c r="AI225" s="634"/>
      <c r="AJ225" s="634"/>
    </row>
    <row r="226" spans="1:99" s="36" customFormat="1" ht="195.75" customHeight="1">
      <c r="A226" s="895"/>
      <c r="B226" s="895"/>
      <c r="C226" s="895"/>
      <c r="D226" s="895"/>
      <c r="E226" s="895"/>
      <c r="F226" s="895"/>
      <c r="G226" s="674">
        <v>1</v>
      </c>
      <c r="H226" s="674"/>
      <c r="I226" s="895"/>
      <c r="J226" s="895"/>
      <c r="K226" s="679">
        <v>1</v>
      </c>
      <c r="L226" s="545" t="str">
        <f>mergeValue(A226) &amp;"."&amp; mergeValue(B226)&amp;"."&amp; mergeValue(C226)&amp;"."&amp; mergeValue(D226)&amp;"."&amp; mergeValue(E226)&amp;"."&amp; mergeValue(F226)&amp;"."&amp; mergeValue(G226)</f>
        <v>1.1.1.1.1.1.1</v>
      </c>
      <c r="M226" s="751"/>
      <c r="N226" s="564"/>
      <c r="O226" s="524"/>
      <c r="P226" s="524"/>
      <c r="Q226" s="524"/>
      <c r="R226" s="890"/>
      <c r="S226" s="891" t="s">
        <v>84</v>
      </c>
      <c r="T226" s="890"/>
      <c r="U226" s="891" t="s">
        <v>84</v>
      </c>
      <c r="V226" s="524"/>
      <c r="W226" s="865" t="s">
        <v>656</v>
      </c>
      <c r="X226" s="634" t="str">
        <f>strCheckDate(O227:V227)</f>
        <v/>
      </c>
      <c r="Y226" s="641"/>
      <c r="Z226" s="641" t="str">
        <f t="shared" si="3"/>
        <v/>
      </c>
      <c r="AA226" s="641"/>
      <c r="AB226" s="641"/>
      <c r="AC226" s="641"/>
      <c r="AD226" s="634"/>
      <c r="AE226" s="634"/>
      <c r="AF226" s="634"/>
      <c r="AG226" s="634"/>
      <c r="AH226" s="634"/>
      <c r="AI226" s="634"/>
      <c r="AJ226" s="634"/>
    </row>
    <row r="227" spans="1:99" s="36" customFormat="1" ht="14.25" hidden="1" customHeight="1">
      <c r="A227" s="895"/>
      <c r="B227" s="895"/>
      <c r="C227" s="895"/>
      <c r="D227" s="895"/>
      <c r="E227" s="895"/>
      <c r="F227" s="895"/>
      <c r="G227" s="674"/>
      <c r="H227" s="674"/>
      <c r="I227" s="895"/>
      <c r="J227" s="895"/>
      <c r="K227" s="679"/>
      <c r="L227" s="293"/>
      <c r="M227" s="564"/>
      <c r="N227" s="564"/>
      <c r="O227" s="524"/>
      <c r="P227" s="524"/>
      <c r="Q227" s="612" t="str">
        <f>R226 &amp; "-" &amp; T226</f>
        <v>-</v>
      </c>
      <c r="R227" s="890"/>
      <c r="S227" s="891"/>
      <c r="T227" s="890"/>
      <c r="U227" s="891"/>
      <c r="V227" s="524"/>
      <c r="W227" s="865"/>
      <c r="X227" s="634"/>
      <c r="Y227" s="641"/>
      <c r="Z227" s="641" t="str">
        <f t="shared" si="3"/>
        <v/>
      </c>
      <c r="AA227" s="641"/>
      <c r="AB227" s="641"/>
      <c r="AC227" s="641"/>
      <c r="AD227" s="634"/>
      <c r="AE227" s="634"/>
      <c r="AF227" s="634"/>
      <c r="AG227" s="634"/>
      <c r="AH227" s="634"/>
      <c r="AI227" s="634"/>
      <c r="AJ227" s="634"/>
    </row>
    <row r="228" spans="1:99" s="36" customFormat="1" ht="15" customHeight="1">
      <c r="A228" s="895"/>
      <c r="B228" s="895"/>
      <c r="C228" s="895"/>
      <c r="D228" s="895"/>
      <c r="E228" s="895"/>
      <c r="F228" s="895"/>
      <c r="G228" s="676"/>
      <c r="H228" s="674"/>
      <c r="I228" s="895"/>
      <c r="J228" s="895"/>
      <c r="K228" s="678"/>
      <c r="L228" s="511"/>
      <c r="M228" s="520" t="s">
        <v>25</v>
      </c>
      <c r="N228" s="162"/>
      <c r="O228" s="162"/>
      <c r="P228" s="162"/>
      <c r="Q228" s="162"/>
      <c r="R228" s="162"/>
      <c r="S228" s="162"/>
      <c r="T228" s="162"/>
      <c r="U228" s="162"/>
      <c r="V228" s="522"/>
      <c r="W228" s="865"/>
      <c r="X228" s="634"/>
      <c r="Y228" s="641"/>
      <c r="Z228" s="641" t="str">
        <f t="shared" si="3"/>
        <v>Добавить вид теплоносителя (параметры теплоносителя)</v>
      </c>
      <c r="AA228" s="641"/>
      <c r="AB228" s="641"/>
      <c r="AC228" s="641"/>
      <c r="AD228" s="634"/>
      <c r="AE228" s="634"/>
      <c r="AF228" s="634"/>
      <c r="AG228" s="634"/>
      <c r="AH228" s="634"/>
      <c r="AI228" s="634"/>
      <c r="AJ228" s="634"/>
    </row>
    <row r="229" spans="1:99" s="36" customFormat="1" ht="15" customHeight="1">
      <c r="A229" s="895"/>
      <c r="B229" s="895"/>
      <c r="C229" s="895"/>
      <c r="D229" s="895"/>
      <c r="E229" s="895"/>
      <c r="F229" s="676"/>
      <c r="G229" s="676"/>
      <c r="H229" s="674"/>
      <c r="I229" s="895"/>
      <c r="J229" s="676"/>
      <c r="K229" s="678"/>
      <c r="L229" s="511"/>
      <c r="M229" s="519" t="s">
        <v>11</v>
      </c>
      <c r="N229" s="162"/>
      <c r="O229" s="162"/>
      <c r="P229" s="162"/>
      <c r="Q229" s="162"/>
      <c r="R229" s="162"/>
      <c r="S229" s="162"/>
      <c r="T229" s="162"/>
      <c r="U229" s="525"/>
      <c r="V229" s="162"/>
      <c r="W229" s="582"/>
      <c r="X229" s="634"/>
      <c r="Y229" s="641"/>
      <c r="Z229" s="641" t="str">
        <f t="shared" si="3"/>
        <v>Добавить группу потребителей</v>
      </c>
      <c r="AA229" s="641"/>
      <c r="AB229" s="641"/>
      <c r="AC229" s="641"/>
      <c r="AD229" s="634"/>
      <c r="AE229" s="634"/>
      <c r="AF229" s="634"/>
      <c r="AG229" s="634"/>
      <c r="AH229" s="634"/>
      <c r="AI229" s="634"/>
      <c r="AJ229" s="634"/>
    </row>
    <row r="230" spans="1:99" s="36" customFormat="1" ht="15" customHeight="1">
      <c r="A230" s="895"/>
      <c r="B230" s="895"/>
      <c r="C230" s="895"/>
      <c r="D230" s="895"/>
      <c r="E230" s="677"/>
      <c r="F230" s="676"/>
      <c r="G230" s="676"/>
      <c r="H230" s="676"/>
      <c r="I230" s="654"/>
      <c r="J230" s="85"/>
      <c r="K230" s="660"/>
      <c r="L230" s="511"/>
      <c r="M230" s="516" t="s">
        <v>12</v>
      </c>
      <c r="N230" s="162"/>
      <c r="O230" s="162"/>
      <c r="P230" s="162"/>
      <c r="Q230" s="162"/>
      <c r="R230" s="162"/>
      <c r="S230" s="162"/>
      <c r="T230" s="162"/>
      <c r="U230" s="525"/>
      <c r="V230" s="162"/>
      <c r="W230" s="582"/>
      <c r="X230" s="634"/>
      <c r="Y230" s="641"/>
      <c r="Z230" s="641" t="str">
        <f t="shared" si="3"/>
        <v>Добавить схему подключения</v>
      </c>
      <c r="AA230" s="641"/>
      <c r="AB230" s="641"/>
      <c r="AC230" s="641"/>
      <c r="AD230" s="634"/>
      <c r="AE230" s="634"/>
      <c r="AF230" s="634"/>
      <c r="AG230" s="634"/>
      <c r="AH230" s="634"/>
      <c r="AI230" s="634"/>
      <c r="AJ230" s="634"/>
    </row>
    <row r="231" spans="1:99" s="36" customFormat="1" ht="15" customHeight="1">
      <c r="A231" s="895"/>
      <c r="B231" s="895"/>
      <c r="C231" s="895"/>
      <c r="D231" s="677"/>
      <c r="E231" s="677"/>
      <c r="F231" s="676"/>
      <c r="G231" s="676"/>
      <c r="H231" s="676"/>
      <c r="I231" s="654"/>
      <c r="J231" s="85"/>
      <c r="K231" s="660"/>
      <c r="L231" s="511"/>
      <c r="M231" s="150" t="s">
        <v>17</v>
      </c>
      <c r="N231" s="162"/>
      <c r="O231" s="162"/>
      <c r="P231" s="162"/>
      <c r="Q231" s="162"/>
      <c r="R231" s="162"/>
      <c r="S231" s="162"/>
      <c r="T231" s="162"/>
      <c r="U231" s="525"/>
      <c r="V231" s="162"/>
      <c r="W231" s="582"/>
      <c r="X231" s="634"/>
      <c r="Y231" s="641"/>
      <c r="Z231" s="641" t="str">
        <f t="shared" si="3"/>
        <v>Добавить источник тепловой энергии</v>
      </c>
      <c r="AA231" s="641"/>
      <c r="AB231" s="641"/>
      <c r="AC231" s="641"/>
      <c r="AD231" s="634"/>
      <c r="AE231" s="634"/>
      <c r="AF231" s="634"/>
      <c r="AG231" s="634"/>
      <c r="AH231" s="634"/>
      <c r="AI231" s="634"/>
      <c r="AJ231" s="634"/>
    </row>
    <row r="232" spans="1:99" s="36" customFormat="1" ht="15" customHeight="1">
      <c r="A232" s="895"/>
      <c r="B232" s="895"/>
      <c r="C232" s="677"/>
      <c r="D232" s="677"/>
      <c r="E232" s="677"/>
      <c r="F232" s="677"/>
      <c r="G232" s="680"/>
      <c r="H232" s="654"/>
      <c r="I232" s="664"/>
      <c r="J232" s="85"/>
      <c r="K232" s="665"/>
      <c r="L232" s="511"/>
      <c r="M232" s="149" t="s">
        <v>18</v>
      </c>
      <c r="N232" s="162"/>
      <c r="O232" s="162"/>
      <c r="P232" s="162"/>
      <c r="Q232" s="162"/>
      <c r="R232" s="162"/>
      <c r="S232" s="162"/>
      <c r="T232" s="162"/>
      <c r="U232" s="525"/>
      <c r="V232" s="162"/>
      <c r="W232" s="582"/>
      <c r="X232" s="634"/>
      <c r="Y232" s="641"/>
      <c r="Z232" s="641" t="str">
        <f t="shared" si="3"/>
        <v>Добавить наименование системы теплоснабжения</v>
      </c>
      <c r="AA232" s="641"/>
      <c r="AB232" s="641"/>
      <c r="AC232" s="641"/>
      <c r="AD232" s="634"/>
      <c r="AE232" s="634"/>
      <c r="AF232" s="634"/>
      <c r="AG232" s="634"/>
      <c r="AH232" s="634"/>
      <c r="AI232" s="634"/>
      <c r="AJ232" s="634"/>
    </row>
    <row r="233" spans="1:99" s="36" customFormat="1" ht="15" customHeight="1">
      <c r="A233" s="895"/>
      <c r="B233" s="677"/>
      <c r="C233" s="677"/>
      <c r="D233" s="677"/>
      <c r="E233" s="677"/>
      <c r="F233" s="677"/>
      <c r="G233" s="680"/>
      <c r="H233" s="654"/>
      <c r="I233" s="654"/>
      <c r="J233" s="85"/>
      <c r="K233" s="660"/>
      <c r="L233" s="511"/>
      <c r="M233" s="155" t="s">
        <v>19</v>
      </c>
      <c r="N233" s="162"/>
      <c r="O233" s="162"/>
      <c r="P233" s="162"/>
      <c r="Q233" s="162"/>
      <c r="R233" s="162"/>
      <c r="S233" s="162"/>
      <c r="T233" s="162"/>
      <c r="U233" s="525"/>
      <c r="V233" s="162"/>
      <c r="W233" s="582"/>
      <c r="X233" s="634"/>
      <c r="Y233" s="641"/>
      <c r="Z233" s="641" t="str">
        <f t="shared" si="3"/>
        <v>Добавить территорию действия тарифа</v>
      </c>
      <c r="AA233" s="641"/>
      <c r="AB233" s="641"/>
      <c r="AC233" s="641"/>
      <c r="AD233" s="634"/>
      <c r="AE233" s="634"/>
      <c r="AF233" s="634"/>
      <c r="AG233" s="634"/>
      <c r="AH233" s="634"/>
      <c r="AI233" s="634"/>
      <c r="AJ233" s="634"/>
    </row>
    <row r="234" spans="1:99" ht="15" customHeight="1">
      <c r="L234" s="481"/>
      <c r="M234" s="165" t="s">
        <v>309</v>
      </c>
      <c r="N234" s="162"/>
      <c r="O234" s="162"/>
      <c r="P234" s="162"/>
      <c r="Q234" s="162"/>
      <c r="R234" s="162"/>
      <c r="S234" s="162"/>
      <c r="T234" s="162"/>
      <c r="U234" s="525"/>
      <c r="V234" s="162"/>
      <c r="W234" s="162"/>
      <c r="X234" s="162"/>
      <c r="Y234" s="162"/>
      <c r="Z234" s="162"/>
      <c r="AA234" s="162"/>
      <c r="AB234" s="525"/>
      <c r="AC234" s="162"/>
      <c r="AD234" s="582"/>
      <c r="AE234" s="604"/>
      <c r="AF234" s="604"/>
      <c r="AG234" s="604"/>
      <c r="AH234" s="604"/>
    </row>
    <row r="235" spans="1:99" ht="18.75" customHeight="1">
      <c r="X235" s="724"/>
      <c r="Y235" s="724"/>
      <c r="Z235" s="724"/>
      <c r="AA235" s="724"/>
      <c r="AB235" s="724"/>
      <c r="AC235" s="724"/>
      <c r="AD235" s="724"/>
      <c r="AE235" s="724"/>
      <c r="AF235" s="724"/>
      <c r="AG235" s="724"/>
      <c r="AH235" s="724"/>
      <c r="AI235" s="724"/>
      <c r="AJ235" s="724"/>
    </row>
    <row r="236" spans="1:99" s="35" customFormat="1" ht="17.100000000000001" customHeight="1">
      <c r="G236" s="35" t="s">
        <v>13</v>
      </c>
      <c r="I236" s="35" t="s">
        <v>212</v>
      </c>
      <c r="V236" s="158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</row>
    <row r="237" spans="1:99" ht="17.100000000000001" customHeight="1"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724"/>
      <c r="Y237" s="724"/>
      <c r="Z237" s="724"/>
      <c r="AA237" s="724"/>
      <c r="AB237" s="724"/>
      <c r="AC237" s="724"/>
      <c r="AD237" s="724"/>
      <c r="AE237" s="724"/>
      <c r="AF237" s="724"/>
      <c r="AG237" s="724"/>
      <c r="AH237" s="724"/>
      <c r="AI237" s="724"/>
      <c r="AJ237" s="724"/>
    </row>
    <row r="238" spans="1:99" s="36" customFormat="1" ht="22.8">
      <c r="A238" s="895">
        <v>1</v>
      </c>
      <c r="B238" s="729"/>
      <c r="C238" s="729"/>
      <c r="D238" s="729"/>
      <c r="E238" s="713"/>
      <c r="F238" s="734"/>
      <c r="G238" s="734"/>
      <c r="H238" s="734"/>
      <c r="I238" s="226"/>
      <c r="J238" s="654"/>
      <c r="K238" s="660"/>
      <c r="L238" s="545">
        <f>mergeValue(A238)</f>
        <v>1</v>
      </c>
      <c r="M238" s="563" t="s">
        <v>20</v>
      </c>
      <c r="N238" s="564"/>
      <c r="O238" s="945"/>
      <c r="P238" s="946"/>
      <c r="Q238" s="946"/>
      <c r="R238" s="946"/>
      <c r="S238" s="946"/>
      <c r="T238" s="946"/>
      <c r="U238" s="946"/>
      <c r="V238" s="946"/>
      <c r="W238" s="946"/>
      <c r="X238" s="946"/>
      <c r="Y238" s="946"/>
      <c r="Z238" s="946"/>
      <c r="AA238" s="946"/>
      <c r="AB238" s="946"/>
      <c r="AC238" s="946"/>
      <c r="AD238" s="946"/>
      <c r="AE238" s="946"/>
      <c r="AF238" s="946"/>
      <c r="AG238" s="946"/>
      <c r="AH238" s="946"/>
      <c r="AI238" s="946"/>
      <c r="AJ238" s="946"/>
      <c r="AK238" s="946"/>
      <c r="AL238" s="946"/>
      <c r="AM238" s="946"/>
      <c r="AN238" s="946"/>
      <c r="AO238" s="946"/>
      <c r="AP238" s="946"/>
      <c r="AQ238" s="946"/>
      <c r="AR238" s="946"/>
      <c r="AS238" s="946"/>
      <c r="AT238" s="946"/>
      <c r="AU238" s="946"/>
      <c r="AV238" s="946"/>
      <c r="AW238" s="946"/>
      <c r="AX238" s="946"/>
      <c r="AY238" s="946"/>
      <c r="AZ238" s="946"/>
      <c r="BA238" s="946"/>
      <c r="BB238" s="946"/>
      <c r="BC238" s="946"/>
      <c r="BD238" s="946"/>
      <c r="BE238" s="946"/>
      <c r="BF238" s="946"/>
      <c r="BG238" s="946"/>
      <c r="BH238" s="946"/>
      <c r="BI238" s="946"/>
      <c r="BJ238" s="946"/>
      <c r="BK238" s="946"/>
      <c r="BL238" s="946"/>
      <c r="BM238" s="946"/>
      <c r="BN238" s="946"/>
      <c r="BO238" s="946"/>
      <c r="BP238" s="946"/>
      <c r="BQ238" s="946"/>
      <c r="BR238" s="946"/>
      <c r="BS238" s="946"/>
      <c r="BT238" s="946"/>
      <c r="BU238" s="946"/>
      <c r="BV238" s="946"/>
      <c r="BW238" s="946"/>
      <c r="BX238" s="946"/>
      <c r="BY238" s="946"/>
      <c r="BZ238" s="946"/>
      <c r="CA238" s="946"/>
      <c r="CB238" s="946"/>
      <c r="CC238" s="946"/>
      <c r="CD238" s="946"/>
      <c r="CE238" s="946"/>
      <c r="CF238" s="946"/>
      <c r="CG238" s="947"/>
      <c r="CH238" s="412" t="s">
        <v>476</v>
      </c>
      <c r="CI238" s="722"/>
      <c r="CJ238" s="641"/>
      <c r="CK238" s="641" t="str">
        <f t="shared" ref="CK238:CK251" si="4">IF(M238="","",M238 )</f>
        <v>Наименование тарифа</v>
      </c>
      <c r="CL238" s="641"/>
      <c r="CM238" s="641"/>
      <c r="CN238" s="641"/>
      <c r="CO238" s="722"/>
      <c r="CP238" s="722"/>
      <c r="CQ238" s="722"/>
      <c r="CR238" s="722"/>
      <c r="CS238" s="722"/>
      <c r="CT238" s="722"/>
      <c r="CU238" s="722"/>
    </row>
    <row r="239" spans="1:99" s="36" customFormat="1" ht="34.200000000000003">
      <c r="A239" s="895"/>
      <c r="B239" s="895">
        <v>1</v>
      </c>
      <c r="C239" s="729"/>
      <c r="D239" s="729"/>
      <c r="E239" s="734"/>
      <c r="F239" s="734"/>
      <c r="G239" s="734"/>
      <c r="H239" s="734"/>
      <c r="I239" s="653"/>
      <c r="J239" s="652"/>
      <c r="K239" s="655"/>
      <c r="L239" s="545" t="str">
        <f>mergeValue(A239) &amp;"."&amp; mergeValue(B239)</f>
        <v>1.1</v>
      </c>
      <c r="M239" s="513" t="s">
        <v>16</v>
      </c>
      <c r="N239" s="564"/>
      <c r="O239" s="945"/>
      <c r="P239" s="946"/>
      <c r="Q239" s="946"/>
      <c r="R239" s="946"/>
      <c r="S239" s="946"/>
      <c r="T239" s="946"/>
      <c r="U239" s="946"/>
      <c r="V239" s="946"/>
      <c r="W239" s="946"/>
      <c r="X239" s="946"/>
      <c r="Y239" s="946"/>
      <c r="Z239" s="946"/>
      <c r="AA239" s="946"/>
      <c r="AB239" s="946"/>
      <c r="AC239" s="946"/>
      <c r="AD239" s="946"/>
      <c r="AE239" s="946"/>
      <c r="AF239" s="946"/>
      <c r="AG239" s="946"/>
      <c r="AH239" s="946"/>
      <c r="AI239" s="946"/>
      <c r="AJ239" s="946"/>
      <c r="AK239" s="946"/>
      <c r="AL239" s="946"/>
      <c r="AM239" s="946"/>
      <c r="AN239" s="946"/>
      <c r="AO239" s="946"/>
      <c r="AP239" s="946"/>
      <c r="AQ239" s="946"/>
      <c r="AR239" s="946"/>
      <c r="AS239" s="946"/>
      <c r="AT239" s="946"/>
      <c r="AU239" s="946"/>
      <c r="AV239" s="946"/>
      <c r="AW239" s="946"/>
      <c r="AX239" s="946"/>
      <c r="AY239" s="946"/>
      <c r="AZ239" s="946"/>
      <c r="BA239" s="946"/>
      <c r="BB239" s="946"/>
      <c r="BC239" s="946"/>
      <c r="BD239" s="946"/>
      <c r="BE239" s="946"/>
      <c r="BF239" s="946"/>
      <c r="BG239" s="946"/>
      <c r="BH239" s="946"/>
      <c r="BI239" s="946"/>
      <c r="BJ239" s="946"/>
      <c r="BK239" s="946"/>
      <c r="BL239" s="946"/>
      <c r="BM239" s="946"/>
      <c r="BN239" s="946"/>
      <c r="BO239" s="946"/>
      <c r="BP239" s="946"/>
      <c r="BQ239" s="946"/>
      <c r="BR239" s="946"/>
      <c r="BS239" s="946"/>
      <c r="BT239" s="946"/>
      <c r="BU239" s="946"/>
      <c r="BV239" s="946"/>
      <c r="BW239" s="946"/>
      <c r="BX239" s="946"/>
      <c r="BY239" s="946"/>
      <c r="BZ239" s="946"/>
      <c r="CA239" s="946"/>
      <c r="CB239" s="946"/>
      <c r="CC239" s="946"/>
      <c r="CD239" s="946"/>
      <c r="CE239" s="946"/>
      <c r="CF239" s="946"/>
      <c r="CG239" s="947"/>
      <c r="CH239" s="412" t="s">
        <v>477</v>
      </c>
      <c r="CI239" s="722"/>
      <c r="CJ239" s="641"/>
      <c r="CK239" s="641" t="str">
        <f t="shared" si="4"/>
        <v>Территория действия тарифа</v>
      </c>
      <c r="CL239" s="641"/>
      <c r="CM239" s="641"/>
      <c r="CN239" s="641"/>
      <c r="CO239" s="722"/>
      <c r="CP239" s="722"/>
      <c r="CQ239" s="722"/>
      <c r="CR239" s="722"/>
      <c r="CS239" s="722"/>
      <c r="CT239" s="722"/>
      <c r="CU239" s="722"/>
    </row>
    <row r="240" spans="1:99" s="36" customFormat="1" ht="22.8">
      <c r="A240" s="895"/>
      <c r="B240" s="895"/>
      <c r="C240" s="895">
        <v>1</v>
      </c>
      <c r="D240" s="729"/>
      <c r="E240" s="734"/>
      <c r="F240" s="734"/>
      <c r="G240" s="734"/>
      <c r="H240" s="734"/>
      <c r="I240" s="659"/>
      <c r="J240" s="652"/>
      <c r="K240" s="655"/>
      <c r="L240" s="545" t="str">
        <f>mergeValue(A240) &amp;"."&amp; mergeValue(B240)&amp;"."&amp; mergeValue(C240)</f>
        <v>1.1.1</v>
      </c>
      <c r="M240" s="514" t="s">
        <v>7</v>
      </c>
      <c r="N240" s="564"/>
      <c r="O240" s="945"/>
      <c r="P240" s="946"/>
      <c r="Q240" s="946"/>
      <c r="R240" s="946"/>
      <c r="S240" s="946"/>
      <c r="T240" s="946"/>
      <c r="U240" s="946"/>
      <c r="V240" s="946"/>
      <c r="W240" s="946"/>
      <c r="X240" s="946"/>
      <c r="Y240" s="946"/>
      <c r="Z240" s="946"/>
      <c r="AA240" s="946"/>
      <c r="AB240" s="946"/>
      <c r="AC240" s="946"/>
      <c r="AD240" s="946"/>
      <c r="AE240" s="946"/>
      <c r="AF240" s="946"/>
      <c r="AG240" s="946"/>
      <c r="AH240" s="946"/>
      <c r="AI240" s="946"/>
      <c r="AJ240" s="946"/>
      <c r="AK240" s="946"/>
      <c r="AL240" s="946"/>
      <c r="AM240" s="946"/>
      <c r="AN240" s="946"/>
      <c r="AO240" s="946"/>
      <c r="AP240" s="946"/>
      <c r="AQ240" s="946"/>
      <c r="AR240" s="946"/>
      <c r="AS240" s="946"/>
      <c r="AT240" s="946"/>
      <c r="AU240" s="946"/>
      <c r="AV240" s="946"/>
      <c r="AW240" s="946"/>
      <c r="AX240" s="946"/>
      <c r="AY240" s="946"/>
      <c r="AZ240" s="946"/>
      <c r="BA240" s="946"/>
      <c r="BB240" s="946"/>
      <c r="BC240" s="946"/>
      <c r="BD240" s="946"/>
      <c r="BE240" s="946"/>
      <c r="BF240" s="946"/>
      <c r="BG240" s="946"/>
      <c r="BH240" s="946"/>
      <c r="BI240" s="946"/>
      <c r="BJ240" s="946"/>
      <c r="BK240" s="946"/>
      <c r="BL240" s="946"/>
      <c r="BM240" s="946"/>
      <c r="BN240" s="946"/>
      <c r="BO240" s="946"/>
      <c r="BP240" s="946"/>
      <c r="BQ240" s="946"/>
      <c r="BR240" s="946"/>
      <c r="BS240" s="946"/>
      <c r="BT240" s="946"/>
      <c r="BU240" s="946"/>
      <c r="BV240" s="946"/>
      <c r="BW240" s="946"/>
      <c r="BX240" s="946"/>
      <c r="BY240" s="946"/>
      <c r="BZ240" s="946"/>
      <c r="CA240" s="946"/>
      <c r="CB240" s="946"/>
      <c r="CC240" s="946"/>
      <c r="CD240" s="946"/>
      <c r="CE240" s="946"/>
      <c r="CF240" s="946"/>
      <c r="CG240" s="947"/>
      <c r="CH240" s="412" t="s">
        <v>634</v>
      </c>
      <c r="CI240" s="722"/>
      <c r="CJ240" s="641"/>
      <c r="CK240" s="641" t="str">
        <f t="shared" si="4"/>
        <v xml:space="preserve">Наименование системы теплоснабжения </v>
      </c>
      <c r="CL240" s="641"/>
      <c r="CM240" s="641"/>
      <c r="CN240" s="641"/>
      <c r="CO240" s="722"/>
      <c r="CP240" s="722"/>
      <c r="CQ240" s="722"/>
      <c r="CR240" s="722"/>
      <c r="CS240" s="722"/>
      <c r="CT240" s="722"/>
      <c r="CU240" s="722"/>
    </row>
    <row r="241" spans="1:99" s="36" customFormat="1" ht="22.8">
      <c r="A241" s="895"/>
      <c r="B241" s="895"/>
      <c r="C241" s="895"/>
      <c r="D241" s="895">
        <v>1</v>
      </c>
      <c r="E241" s="734"/>
      <c r="F241" s="734"/>
      <c r="G241" s="734"/>
      <c r="H241" s="734"/>
      <c r="I241" s="659"/>
      <c r="J241" s="652"/>
      <c r="K241" s="655"/>
      <c r="L241" s="545" t="str">
        <f>mergeValue(A241) &amp;"."&amp; mergeValue(B241)&amp;"."&amp; mergeValue(C241)&amp;"."&amp; mergeValue(D241)</f>
        <v>1.1.1.1</v>
      </c>
      <c r="M241" s="515" t="s">
        <v>22</v>
      </c>
      <c r="N241" s="564"/>
      <c r="O241" s="945"/>
      <c r="P241" s="946"/>
      <c r="Q241" s="946"/>
      <c r="R241" s="946"/>
      <c r="S241" s="946"/>
      <c r="T241" s="946"/>
      <c r="U241" s="946"/>
      <c r="V241" s="946"/>
      <c r="W241" s="946"/>
      <c r="X241" s="946"/>
      <c r="Y241" s="946"/>
      <c r="Z241" s="946"/>
      <c r="AA241" s="946"/>
      <c r="AB241" s="946"/>
      <c r="AC241" s="946"/>
      <c r="AD241" s="946"/>
      <c r="AE241" s="946"/>
      <c r="AF241" s="946"/>
      <c r="AG241" s="946"/>
      <c r="AH241" s="946"/>
      <c r="AI241" s="946"/>
      <c r="AJ241" s="946"/>
      <c r="AK241" s="946"/>
      <c r="AL241" s="946"/>
      <c r="AM241" s="946"/>
      <c r="AN241" s="946"/>
      <c r="AO241" s="946"/>
      <c r="AP241" s="946"/>
      <c r="AQ241" s="946"/>
      <c r="AR241" s="946"/>
      <c r="AS241" s="946"/>
      <c r="AT241" s="946"/>
      <c r="AU241" s="946"/>
      <c r="AV241" s="946"/>
      <c r="AW241" s="946"/>
      <c r="AX241" s="946"/>
      <c r="AY241" s="946"/>
      <c r="AZ241" s="946"/>
      <c r="BA241" s="946"/>
      <c r="BB241" s="946"/>
      <c r="BC241" s="946"/>
      <c r="BD241" s="946"/>
      <c r="BE241" s="946"/>
      <c r="BF241" s="946"/>
      <c r="BG241" s="946"/>
      <c r="BH241" s="946"/>
      <c r="BI241" s="946"/>
      <c r="BJ241" s="946"/>
      <c r="BK241" s="946"/>
      <c r="BL241" s="946"/>
      <c r="BM241" s="946"/>
      <c r="BN241" s="946"/>
      <c r="BO241" s="946"/>
      <c r="BP241" s="946"/>
      <c r="BQ241" s="946"/>
      <c r="BR241" s="946"/>
      <c r="BS241" s="946"/>
      <c r="BT241" s="946"/>
      <c r="BU241" s="946"/>
      <c r="BV241" s="946"/>
      <c r="BW241" s="946"/>
      <c r="BX241" s="946"/>
      <c r="BY241" s="946"/>
      <c r="BZ241" s="946"/>
      <c r="CA241" s="946"/>
      <c r="CB241" s="946"/>
      <c r="CC241" s="946"/>
      <c r="CD241" s="946"/>
      <c r="CE241" s="946"/>
      <c r="CF241" s="946"/>
      <c r="CG241" s="947"/>
      <c r="CH241" s="412" t="s">
        <v>635</v>
      </c>
      <c r="CI241" s="722"/>
      <c r="CJ241" s="641"/>
      <c r="CK241" s="641" t="str">
        <f t="shared" si="4"/>
        <v xml:space="preserve">Источник тепловой энергии  </v>
      </c>
      <c r="CL241" s="641"/>
      <c r="CM241" s="641"/>
      <c r="CN241" s="641"/>
      <c r="CO241" s="722"/>
      <c r="CP241" s="722"/>
      <c r="CQ241" s="722"/>
      <c r="CR241" s="722"/>
      <c r="CS241" s="722"/>
      <c r="CT241" s="722"/>
      <c r="CU241" s="722"/>
    </row>
    <row r="242" spans="1:99" s="36" customFormat="1" ht="114">
      <c r="A242" s="895"/>
      <c r="B242" s="895"/>
      <c r="C242" s="895"/>
      <c r="D242" s="895"/>
      <c r="E242" s="895">
        <v>1</v>
      </c>
      <c r="F242" s="734"/>
      <c r="G242" s="734"/>
      <c r="H242" s="729">
        <v>1</v>
      </c>
      <c r="I242" s="895">
        <v>1</v>
      </c>
      <c r="J242" s="734"/>
      <c r="K242" s="708"/>
      <c r="L242" s="545" t="str">
        <f>mergeValue(A242) &amp;"."&amp; mergeValue(B242)&amp;"."&amp; mergeValue(C242)&amp;"."&amp; mergeValue(D242)&amp;"."&amp; mergeValue(E242)</f>
        <v>1.1.1.1.1</v>
      </c>
      <c r="M242" s="517" t="s">
        <v>9</v>
      </c>
      <c r="N242" s="564"/>
      <c r="O242" s="898"/>
      <c r="P242" s="899"/>
      <c r="Q242" s="899"/>
      <c r="R242" s="899"/>
      <c r="S242" s="899"/>
      <c r="T242" s="899"/>
      <c r="U242" s="899"/>
      <c r="V242" s="899"/>
      <c r="W242" s="899"/>
      <c r="X242" s="899"/>
      <c r="Y242" s="899"/>
      <c r="Z242" s="899"/>
      <c r="AA242" s="899"/>
      <c r="AB242" s="899"/>
      <c r="AC242" s="899"/>
      <c r="AD242" s="899"/>
      <c r="AE242" s="899"/>
      <c r="AF242" s="899"/>
      <c r="AG242" s="899"/>
      <c r="AH242" s="899"/>
      <c r="AI242" s="899"/>
      <c r="AJ242" s="899"/>
      <c r="AK242" s="899"/>
      <c r="AL242" s="899"/>
      <c r="AM242" s="899"/>
      <c r="AN242" s="899"/>
      <c r="AO242" s="899"/>
      <c r="AP242" s="899"/>
      <c r="AQ242" s="899"/>
      <c r="AR242" s="899"/>
      <c r="AS242" s="899"/>
      <c r="AT242" s="899"/>
      <c r="AU242" s="899"/>
      <c r="AV242" s="899"/>
      <c r="AW242" s="899"/>
      <c r="AX242" s="899"/>
      <c r="AY242" s="899"/>
      <c r="AZ242" s="899"/>
      <c r="BA242" s="899"/>
      <c r="BB242" s="899"/>
      <c r="BC242" s="899"/>
      <c r="BD242" s="899"/>
      <c r="BE242" s="899"/>
      <c r="BF242" s="899"/>
      <c r="BG242" s="899"/>
      <c r="BH242" s="899"/>
      <c r="BI242" s="899"/>
      <c r="BJ242" s="899"/>
      <c r="BK242" s="899"/>
      <c r="BL242" s="899"/>
      <c r="BM242" s="899"/>
      <c r="BN242" s="899"/>
      <c r="BO242" s="899"/>
      <c r="BP242" s="899"/>
      <c r="BQ242" s="899"/>
      <c r="BR242" s="899"/>
      <c r="BS242" s="899"/>
      <c r="BT242" s="899"/>
      <c r="BU242" s="899"/>
      <c r="BV242" s="899"/>
      <c r="BW242" s="899"/>
      <c r="BX242" s="899"/>
      <c r="BY242" s="899"/>
      <c r="BZ242" s="899"/>
      <c r="CA242" s="899"/>
      <c r="CB242" s="899"/>
      <c r="CC242" s="899"/>
      <c r="CD242" s="899"/>
      <c r="CE242" s="899"/>
      <c r="CF242" s="899"/>
      <c r="CG242" s="900"/>
      <c r="CH242" s="412" t="s">
        <v>639</v>
      </c>
      <c r="CI242" s="722"/>
      <c r="CJ242" s="641"/>
      <c r="CK242" s="641" t="str">
        <f t="shared" si="4"/>
        <v>Схема подключения теплопотребляющей установки к коллектору источника тепловой энергии</v>
      </c>
      <c r="CL242" s="641"/>
      <c r="CM242" s="641"/>
      <c r="CN242" s="641"/>
      <c r="CO242" s="722"/>
      <c r="CP242" s="722"/>
      <c r="CQ242" s="722"/>
      <c r="CR242" s="722"/>
      <c r="CS242" s="722"/>
      <c r="CT242" s="722"/>
      <c r="CU242" s="722"/>
    </row>
    <row r="243" spans="1:99" s="36" customFormat="1" ht="91.2">
      <c r="A243" s="895"/>
      <c r="B243" s="895"/>
      <c r="C243" s="895"/>
      <c r="D243" s="895"/>
      <c r="E243" s="895"/>
      <c r="F243" s="895">
        <v>1</v>
      </c>
      <c r="G243" s="729"/>
      <c r="H243" s="729"/>
      <c r="I243" s="895"/>
      <c r="J243" s="895">
        <v>1</v>
      </c>
      <c r="K243" s="709"/>
      <c r="L243" s="545" t="str">
        <f>mergeValue(A243) &amp;"."&amp; mergeValue(B243)&amp;"."&amp; mergeValue(C243)&amp;"."&amp; mergeValue(D243)&amp;"."&amp; mergeValue(E243)&amp;"."&amp; mergeValue(F243)</f>
        <v>1.1.1.1.1.1</v>
      </c>
      <c r="M243" s="518" t="s">
        <v>10</v>
      </c>
      <c r="N243" s="564"/>
      <c r="O243" s="898"/>
      <c r="P243" s="899"/>
      <c r="Q243" s="899"/>
      <c r="R243" s="899"/>
      <c r="S243" s="899"/>
      <c r="T243" s="899"/>
      <c r="U243" s="899"/>
      <c r="V243" s="899"/>
      <c r="W243" s="899"/>
      <c r="X243" s="899"/>
      <c r="Y243" s="899"/>
      <c r="Z243" s="899"/>
      <c r="AA243" s="899"/>
      <c r="AB243" s="899"/>
      <c r="AC243" s="899"/>
      <c r="AD243" s="899"/>
      <c r="AE243" s="899"/>
      <c r="AF243" s="899"/>
      <c r="AG243" s="899"/>
      <c r="AH243" s="899"/>
      <c r="AI243" s="899"/>
      <c r="AJ243" s="899"/>
      <c r="AK243" s="899"/>
      <c r="AL243" s="899"/>
      <c r="AM243" s="899"/>
      <c r="AN243" s="899"/>
      <c r="AO243" s="899"/>
      <c r="AP243" s="899"/>
      <c r="AQ243" s="899"/>
      <c r="AR243" s="899"/>
      <c r="AS243" s="899"/>
      <c r="AT243" s="899"/>
      <c r="AU243" s="899"/>
      <c r="AV243" s="899"/>
      <c r="AW243" s="899"/>
      <c r="AX243" s="899"/>
      <c r="AY243" s="899"/>
      <c r="AZ243" s="899"/>
      <c r="BA243" s="899"/>
      <c r="BB243" s="899"/>
      <c r="BC243" s="899"/>
      <c r="BD243" s="899"/>
      <c r="BE243" s="899"/>
      <c r="BF243" s="899"/>
      <c r="BG243" s="899"/>
      <c r="BH243" s="899"/>
      <c r="BI243" s="899"/>
      <c r="BJ243" s="899"/>
      <c r="BK243" s="899"/>
      <c r="BL243" s="899"/>
      <c r="BM243" s="899"/>
      <c r="BN243" s="899"/>
      <c r="BO243" s="899"/>
      <c r="BP243" s="899"/>
      <c r="BQ243" s="899"/>
      <c r="BR243" s="899"/>
      <c r="BS243" s="899"/>
      <c r="BT243" s="899"/>
      <c r="BU243" s="899"/>
      <c r="BV243" s="899"/>
      <c r="BW243" s="899"/>
      <c r="BX243" s="899"/>
      <c r="BY243" s="899"/>
      <c r="BZ243" s="899"/>
      <c r="CA243" s="899"/>
      <c r="CB243" s="899"/>
      <c r="CC243" s="899"/>
      <c r="CD243" s="899"/>
      <c r="CE243" s="899"/>
      <c r="CF243" s="899"/>
      <c r="CG243" s="900"/>
      <c r="CH243" s="412" t="s">
        <v>637</v>
      </c>
      <c r="CI243" s="722"/>
      <c r="CJ243" s="641"/>
      <c r="CK243" s="641" t="str">
        <f t="shared" si="4"/>
        <v>Группа потребителей</v>
      </c>
      <c r="CL243" s="641"/>
      <c r="CM243" s="641"/>
      <c r="CN243" s="641"/>
      <c r="CO243" s="722"/>
      <c r="CP243" s="722"/>
      <c r="CQ243" s="722"/>
      <c r="CR243" s="722"/>
      <c r="CS243" s="722"/>
      <c r="CT243" s="722"/>
      <c r="CU243" s="722"/>
    </row>
    <row r="244" spans="1:99" s="36" customFormat="1" ht="189" customHeight="1">
      <c r="A244" s="895"/>
      <c r="B244" s="895"/>
      <c r="C244" s="895"/>
      <c r="D244" s="895"/>
      <c r="E244" s="895"/>
      <c r="F244" s="895"/>
      <c r="G244" s="729">
        <v>1</v>
      </c>
      <c r="H244" s="729"/>
      <c r="I244" s="895"/>
      <c r="J244" s="895"/>
      <c r="K244" s="709">
        <v>1</v>
      </c>
      <c r="L244" s="545" t="str">
        <f>mergeValue(A244) &amp;"."&amp; mergeValue(B244)&amp;"."&amp; mergeValue(C244)&amp;"."&amp; mergeValue(D244)&amp;"."&amp; mergeValue(E244)&amp;"."&amp; mergeValue(F244)&amp;"."&amp; mergeValue(G244)</f>
        <v>1.1.1.1.1.1.1</v>
      </c>
      <c r="M244" s="751"/>
      <c r="N244" s="564"/>
      <c r="O244" s="600"/>
      <c r="P244" s="524"/>
      <c r="Q244" s="771"/>
      <c r="R244" s="890"/>
      <c r="S244" s="891" t="s">
        <v>84</v>
      </c>
      <c r="T244" s="890"/>
      <c r="U244" s="891" t="s">
        <v>84</v>
      </c>
      <c r="V244" s="600"/>
      <c r="W244" s="524"/>
      <c r="X244" s="771"/>
      <c r="Y244" s="890"/>
      <c r="Z244" s="891" t="s">
        <v>84</v>
      </c>
      <c r="AA244" s="890"/>
      <c r="AB244" s="891" t="s">
        <v>84</v>
      </c>
      <c r="AC244" s="600"/>
      <c r="AD244" s="524"/>
      <c r="AE244" s="771"/>
      <c r="AF244" s="890"/>
      <c r="AG244" s="891" t="s">
        <v>84</v>
      </c>
      <c r="AH244" s="890"/>
      <c r="AI244" s="891" t="s">
        <v>84</v>
      </c>
      <c r="AJ244" s="600"/>
      <c r="AK244" s="524"/>
      <c r="AL244" s="771"/>
      <c r="AM244" s="890"/>
      <c r="AN244" s="891" t="s">
        <v>84</v>
      </c>
      <c r="AO244" s="890"/>
      <c r="AP244" s="891" t="s">
        <v>84</v>
      </c>
      <c r="AQ244" s="600"/>
      <c r="AR244" s="524"/>
      <c r="AS244" s="771"/>
      <c r="AT244" s="890"/>
      <c r="AU244" s="891" t="s">
        <v>84</v>
      </c>
      <c r="AV244" s="890"/>
      <c r="AW244" s="891" t="s">
        <v>84</v>
      </c>
      <c r="AX244" s="600"/>
      <c r="AY244" s="524"/>
      <c r="AZ244" s="771"/>
      <c r="BA244" s="890"/>
      <c r="BB244" s="891" t="s">
        <v>84</v>
      </c>
      <c r="BC244" s="890"/>
      <c r="BD244" s="891" t="s">
        <v>84</v>
      </c>
      <c r="BE244" s="600"/>
      <c r="BF244" s="524"/>
      <c r="BG244" s="771"/>
      <c r="BH244" s="890"/>
      <c r="BI244" s="891" t="s">
        <v>84</v>
      </c>
      <c r="BJ244" s="890"/>
      <c r="BK244" s="891" t="s">
        <v>84</v>
      </c>
      <c r="BL244" s="600"/>
      <c r="BM244" s="524"/>
      <c r="BN244" s="771"/>
      <c r="BO244" s="890"/>
      <c r="BP244" s="891" t="s">
        <v>84</v>
      </c>
      <c r="BQ244" s="890"/>
      <c r="BR244" s="891" t="s">
        <v>84</v>
      </c>
      <c r="BS244" s="600"/>
      <c r="BT244" s="524"/>
      <c r="BU244" s="771"/>
      <c r="BV244" s="890"/>
      <c r="BW244" s="891" t="s">
        <v>84</v>
      </c>
      <c r="BX244" s="890"/>
      <c r="BY244" s="891" t="s">
        <v>84</v>
      </c>
      <c r="BZ244" s="600"/>
      <c r="CA244" s="524"/>
      <c r="CB244" s="771"/>
      <c r="CC244" s="890"/>
      <c r="CD244" s="891" t="s">
        <v>84</v>
      </c>
      <c r="CE244" s="890"/>
      <c r="CF244" s="891" t="s">
        <v>85</v>
      </c>
      <c r="CG244" s="524"/>
      <c r="CH244" s="866" t="s">
        <v>656</v>
      </c>
      <c r="CI244" s="722" t="str">
        <f>strCheckDate(O245:CG245)</f>
        <v/>
      </c>
      <c r="CJ244" s="641"/>
      <c r="CK244" s="641" t="str">
        <f t="shared" si="4"/>
        <v/>
      </c>
      <c r="CL244" s="641"/>
      <c r="CM244" s="641"/>
      <c r="CN244" s="641"/>
      <c r="CO244" s="722"/>
      <c r="CP244" s="722"/>
      <c r="CQ244" s="722"/>
      <c r="CR244" s="722"/>
      <c r="CS244" s="722"/>
      <c r="CT244" s="722"/>
      <c r="CU244" s="722"/>
    </row>
    <row r="245" spans="1:99" s="36" customFormat="1" ht="11.25" hidden="1" customHeight="1">
      <c r="A245" s="895"/>
      <c r="B245" s="895"/>
      <c r="C245" s="895"/>
      <c r="D245" s="895"/>
      <c r="E245" s="895"/>
      <c r="F245" s="895"/>
      <c r="G245" s="729"/>
      <c r="H245" s="729"/>
      <c r="I245" s="895"/>
      <c r="J245" s="895"/>
      <c r="K245" s="709"/>
      <c r="L245" s="293"/>
      <c r="M245" s="564"/>
      <c r="N245" s="564"/>
      <c r="O245" s="524"/>
      <c r="P245" s="524"/>
      <c r="Q245" s="612" t="str">
        <f>R244 &amp; "-" &amp; T244</f>
        <v>-</v>
      </c>
      <c r="R245" s="890"/>
      <c r="S245" s="891"/>
      <c r="T245" s="890"/>
      <c r="U245" s="891"/>
      <c r="V245" s="524"/>
      <c r="W245" s="524"/>
      <c r="X245" s="612" t="str">
        <f>Y244 &amp; "-" &amp; AA244</f>
        <v>-</v>
      </c>
      <c r="Y245" s="890"/>
      <c r="Z245" s="891"/>
      <c r="AA245" s="890"/>
      <c r="AB245" s="891"/>
      <c r="AC245" s="524"/>
      <c r="AD245" s="524"/>
      <c r="AE245" s="612" t="str">
        <f>AF244 &amp; "-" &amp; AH244</f>
        <v>-</v>
      </c>
      <c r="AF245" s="890"/>
      <c r="AG245" s="891"/>
      <c r="AH245" s="890"/>
      <c r="AI245" s="891"/>
      <c r="AJ245" s="524"/>
      <c r="AK245" s="524"/>
      <c r="AL245" s="612" t="str">
        <f>AM244 &amp; "-" &amp; AO244</f>
        <v>-</v>
      </c>
      <c r="AM245" s="890"/>
      <c r="AN245" s="891"/>
      <c r="AO245" s="890"/>
      <c r="AP245" s="891"/>
      <c r="AQ245" s="524"/>
      <c r="AR245" s="524"/>
      <c r="AS245" s="612" t="str">
        <f>AT244 &amp; "-" &amp; AV244</f>
        <v>-</v>
      </c>
      <c r="AT245" s="890"/>
      <c r="AU245" s="891"/>
      <c r="AV245" s="890"/>
      <c r="AW245" s="891"/>
      <c r="AX245" s="524"/>
      <c r="AY245" s="524"/>
      <c r="AZ245" s="612" t="str">
        <f>BA244 &amp; "-" &amp; BC244</f>
        <v>-</v>
      </c>
      <c r="BA245" s="890"/>
      <c r="BB245" s="891"/>
      <c r="BC245" s="890"/>
      <c r="BD245" s="891"/>
      <c r="BE245" s="524"/>
      <c r="BF245" s="524"/>
      <c r="BG245" s="612" t="str">
        <f>BH244 &amp; "-" &amp; BJ244</f>
        <v>-</v>
      </c>
      <c r="BH245" s="890"/>
      <c r="BI245" s="891"/>
      <c r="BJ245" s="890"/>
      <c r="BK245" s="891"/>
      <c r="BL245" s="524"/>
      <c r="BM245" s="524"/>
      <c r="BN245" s="612" t="str">
        <f>BO244 &amp; "-" &amp; BQ244</f>
        <v>-</v>
      </c>
      <c r="BO245" s="890"/>
      <c r="BP245" s="891"/>
      <c r="BQ245" s="890"/>
      <c r="BR245" s="891"/>
      <c r="BS245" s="524"/>
      <c r="BT245" s="524"/>
      <c r="BU245" s="612" t="str">
        <f>BV244 &amp; "-" &amp; BX244</f>
        <v>-</v>
      </c>
      <c r="BV245" s="890"/>
      <c r="BW245" s="891"/>
      <c r="BX245" s="890"/>
      <c r="BY245" s="891"/>
      <c r="BZ245" s="524"/>
      <c r="CA245" s="524"/>
      <c r="CB245" s="612" t="str">
        <f>CC244 &amp; "-" &amp; CE244</f>
        <v>-</v>
      </c>
      <c r="CC245" s="890"/>
      <c r="CD245" s="891"/>
      <c r="CE245" s="890"/>
      <c r="CF245" s="891"/>
      <c r="CG245" s="524"/>
      <c r="CH245" s="867"/>
      <c r="CI245" s="722"/>
      <c r="CJ245" s="641"/>
      <c r="CK245" s="641" t="str">
        <f t="shared" si="4"/>
        <v/>
      </c>
      <c r="CL245" s="641"/>
      <c r="CM245" s="641"/>
      <c r="CN245" s="641"/>
      <c r="CO245" s="722"/>
      <c r="CP245" s="722"/>
      <c r="CQ245" s="722"/>
      <c r="CR245" s="722"/>
      <c r="CS245" s="722"/>
      <c r="CT245" s="722"/>
      <c r="CU245" s="722"/>
    </row>
    <row r="246" spans="1:99" s="36" customFormat="1" ht="15" customHeight="1">
      <c r="A246" s="895"/>
      <c r="B246" s="895"/>
      <c r="C246" s="895"/>
      <c r="D246" s="895"/>
      <c r="E246" s="895"/>
      <c r="F246" s="895"/>
      <c r="G246" s="734"/>
      <c r="H246" s="729"/>
      <c r="I246" s="895"/>
      <c r="J246" s="895"/>
      <c r="K246" s="708"/>
      <c r="L246" s="511"/>
      <c r="M246" s="520" t="s">
        <v>25</v>
      </c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  <c r="AA246" s="162"/>
      <c r="AB246" s="162"/>
      <c r="AC246" s="162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2"/>
      <c r="AV246" s="162"/>
      <c r="AW246" s="162"/>
      <c r="AX246" s="162"/>
      <c r="AY246" s="162"/>
      <c r="AZ246" s="162"/>
      <c r="BA246" s="162"/>
      <c r="BB246" s="162"/>
      <c r="BC246" s="162"/>
      <c r="BD246" s="162"/>
      <c r="BE246" s="162"/>
      <c r="BF246" s="162"/>
      <c r="BG246" s="162"/>
      <c r="BH246" s="162"/>
      <c r="BI246" s="162"/>
      <c r="BJ246" s="162"/>
      <c r="BK246" s="162"/>
      <c r="BL246" s="162"/>
      <c r="BM246" s="162"/>
      <c r="BN246" s="162"/>
      <c r="BO246" s="162"/>
      <c r="BP246" s="162"/>
      <c r="BQ246" s="162"/>
      <c r="BR246" s="162"/>
      <c r="BS246" s="162"/>
      <c r="BT246" s="162"/>
      <c r="BU246" s="162"/>
      <c r="BV246" s="162"/>
      <c r="BW246" s="162"/>
      <c r="BX246" s="162"/>
      <c r="BY246" s="162"/>
      <c r="BZ246" s="162"/>
      <c r="CA246" s="162"/>
      <c r="CB246" s="162"/>
      <c r="CC246" s="162"/>
      <c r="CD246" s="162"/>
      <c r="CE246" s="162"/>
      <c r="CF246" s="162"/>
      <c r="CG246" s="522"/>
      <c r="CH246" s="868"/>
      <c r="CI246" s="722"/>
      <c r="CJ246" s="641"/>
      <c r="CK246" s="641" t="str">
        <f t="shared" si="4"/>
        <v>Добавить вид теплоносителя (параметры теплоносителя)</v>
      </c>
      <c r="CL246" s="641"/>
      <c r="CM246" s="641"/>
      <c r="CN246" s="641"/>
      <c r="CO246" s="722"/>
      <c r="CP246" s="722"/>
      <c r="CQ246" s="722"/>
      <c r="CR246" s="722"/>
      <c r="CS246" s="722"/>
      <c r="CT246" s="722"/>
      <c r="CU246" s="722"/>
    </row>
    <row r="247" spans="1:99" s="36" customFormat="1" ht="15" customHeight="1">
      <c r="A247" s="895"/>
      <c r="B247" s="895"/>
      <c r="C247" s="895"/>
      <c r="D247" s="895"/>
      <c r="E247" s="895"/>
      <c r="F247" s="734"/>
      <c r="G247" s="734"/>
      <c r="H247" s="729"/>
      <c r="I247" s="895"/>
      <c r="J247" s="734"/>
      <c r="K247" s="708"/>
      <c r="L247" s="511"/>
      <c r="M247" s="519" t="s">
        <v>11</v>
      </c>
      <c r="N247" s="162"/>
      <c r="O247" s="162"/>
      <c r="P247" s="162"/>
      <c r="Q247" s="162"/>
      <c r="R247" s="162"/>
      <c r="S247" s="162"/>
      <c r="T247" s="162"/>
      <c r="U247" s="525"/>
      <c r="V247" s="162"/>
      <c r="W247" s="162"/>
      <c r="X247" s="162"/>
      <c r="Y247" s="162"/>
      <c r="Z247" s="162"/>
      <c r="AA247" s="162"/>
      <c r="AB247" s="525"/>
      <c r="AC247" s="162"/>
      <c r="AD247" s="162"/>
      <c r="AE247" s="162"/>
      <c r="AF247" s="162"/>
      <c r="AG247" s="162"/>
      <c r="AH247" s="162"/>
      <c r="AI247" s="525"/>
      <c r="AJ247" s="162"/>
      <c r="AK247" s="162"/>
      <c r="AL247" s="162"/>
      <c r="AM247" s="162"/>
      <c r="AN247" s="162"/>
      <c r="AO247" s="162"/>
      <c r="AP247" s="525"/>
      <c r="AQ247" s="162"/>
      <c r="AR247" s="162"/>
      <c r="AS247" s="162"/>
      <c r="AT247" s="162"/>
      <c r="AU247" s="162"/>
      <c r="AV247" s="162"/>
      <c r="AW247" s="525"/>
      <c r="AX247" s="162"/>
      <c r="AY247" s="162"/>
      <c r="AZ247" s="162"/>
      <c r="BA247" s="162"/>
      <c r="BB247" s="162"/>
      <c r="BC247" s="162"/>
      <c r="BD247" s="525"/>
      <c r="BE247" s="162"/>
      <c r="BF247" s="162"/>
      <c r="BG247" s="162"/>
      <c r="BH247" s="162"/>
      <c r="BI247" s="162"/>
      <c r="BJ247" s="162"/>
      <c r="BK247" s="525"/>
      <c r="BL247" s="162"/>
      <c r="BM247" s="162"/>
      <c r="BN247" s="162"/>
      <c r="BO247" s="162"/>
      <c r="BP247" s="162"/>
      <c r="BQ247" s="162"/>
      <c r="BR247" s="525"/>
      <c r="BS247" s="162"/>
      <c r="BT247" s="162"/>
      <c r="BU247" s="162"/>
      <c r="BV247" s="162"/>
      <c r="BW247" s="162"/>
      <c r="BX247" s="162"/>
      <c r="BY247" s="525"/>
      <c r="BZ247" s="162"/>
      <c r="CA247" s="162"/>
      <c r="CB247" s="162"/>
      <c r="CC247" s="162"/>
      <c r="CD247" s="162"/>
      <c r="CE247" s="162"/>
      <c r="CF247" s="525"/>
      <c r="CG247" s="162"/>
      <c r="CH247" s="582"/>
      <c r="CI247" s="722"/>
      <c r="CJ247" s="641"/>
      <c r="CK247" s="641" t="str">
        <f t="shared" si="4"/>
        <v>Добавить группу потребителей</v>
      </c>
      <c r="CL247" s="641"/>
      <c r="CM247" s="641"/>
      <c r="CN247" s="641"/>
      <c r="CO247" s="722"/>
      <c r="CP247" s="722"/>
      <c r="CQ247" s="722"/>
      <c r="CR247" s="722"/>
      <c r="CS247" s="722"/>
      <c r="CT247" s="722"/>
      <c r="CU247" s="722"/>
    </row>
    <row r="248" spans="1:99" s="36" customFormat="1" ht="15" customHeight="1">
      <c r="A248" s="895"/>
      <c r="B248" s="895"/>
      <c r="C248" s="895"/>
      <c r="D248" s="895"/>
      <c r="E248" s="707"/>
      <c r="F248" s="734"/>
      <c r="G248" s="734"/>
      <c r="H248" s="734"/>
      <c r="I248" s="654"/>
      <c r="J248" s="85"/>
      <c r="K248" s="660"/>
      <c r="L248" s="511"/>
      <c r="M248" s="516" t="s">
        <v>12</v>
      </c>
      <c r="N248" s="162"/>
      <c r="O248" s="162"/>
      <c r="P248" s="162"/>
      <c r="Q248" s="162"/>
      <c r="R248" s="162"/>
      <c r="S248" s="162"/>
      <c r="T248" s="162"/>
      <c r="U248" s="525"/>
      <c r="V248" s="162"/>
      <c r="W248" s="162"/>
      <c r="X248" s="162"/>
      <c r="Y248" s="162"/>
      <c r="Z248" s="162"/>
      <c r="AA248" s="162"/>
      <c r="AB248" s="525"/>
      <c r="AC248" s="162"/>
      <c r="AD248" s="162"/>
      <c r="AE248" s="162"/>
      <c r="AF248" s="162"/>
      <c r="AG248" s="162"/>
      <c r="AH248" s="162"/>
      <c r="AI248" s="525"/>
      <c r="AJ248" s="162"/>
      <c r="AK248" s="162"/>
      <c r="AL248" s="162"/>
      <c r="AM248" s="162"/>
      <c r="AN248" s="162"/>
      <c r="AO248" s="162"/>
      <c r="AP248" s="525"/>
      <c r="AQ248" s="162"/>
      <c r="AR248" s="162"/>
      <c r="AS248" s="162"/>
      <c r="AT248" s="162"/>
      <c r="AU248" s="162"/>
      <c r="AV248" s="162"/>
      <c r="AW248" s="525"/>
      <c r="AX248" s="162"/>
      <c r="AY248" s="162"/>
      <c r="AZ248" s="162"/>
      <c r="BA248" s="162"/>
      <c r="BB248" s="162"/>
      <c r="BC248" s="162"/>
      <c r="BD248" s="525"/>
      <c r="BE248" s="162"/>
      <c r="BF248" s="162"/>
      <c r="BG248" s="162"/>
      <c r="BH248" s="162"/>
      <c r="BI248" s="162"/>
      <c r="BJ248" s="162"/>
      <c r="BK248" s="525"/>
      <c r="BL248" s="162"/>
      <c r="BM248" s="162"/>
      <c r="BN248" s="162"/>
      <c r="BO248" s="162"/>
      <c r="BP248" s="162"/>
      <c r="BQ248" s="162"/>
      <c r="BR248" s="525"/>
      <c r="BS248" s="162"/>
      <c r="BT248" s="162"/>
      <c r="BU248" s="162"/>
      <c r="BV248" s="162"/>
      <c r="BW248" s="162"/>
      <c r="BX248" s="162"/>
      <c r="BY248" s="525"/>
      <c r="BZ248" s="162"/>
      <c r="CA248" s="162"/>
      <c r="CB248" s="162"/>
      <c r="CC248" s="162"/>
      <c r="CD248" s="162"/>
      <c r="CE248" s="162"/>
      <c r="CF248" s="525"/>
      <c r="CG248" s="162"/>
      <c r="CH248" s="582"/>
      <c r="CI248" s="722"/>
      <c r="CJ248" s="641"/>
      <c r="CK248" s="641" t="str">
        <f t="shared" si="4"/>
        <v>Добавить схему подключения</v>
      </c>
      <c r="CL248" s="641"/>
      <c r="CM248" s="641"/>
      <c r="CN248" s="641"/>
      <c r="CO248" s="722"/>
      <c r="CP248" s="722"/>
      <c r="CQ248" s="722"/>
      <c r="CR248" s="722"/>
      <c r="CS248" s="722"/>
      <c r="CT248" s="722"/>
      <c r="CU248" s="722"/>
    </row>
    <row r="249" spans="1:99" s="36" customFormat="1" ht="15" customHeight="1">
      <c r="A249" s="895"/>
      <c r="B249" s="895"/>
      <c r="C249" s="895"/>
      <c r="D249" s="707"/>
      <c r="E249" s="707"/>
      <c r="F249" s="734"/>
      <c r="G249" s="734"/>
      <c r="H249" s="734"/>
      <c r="I249" s="654"/>
      <c r="J249" s="85"/>
      <c r="K249" s="660"/>
      <c r="L249" s="511"/>
      <c r="M249" s="150" t="s">
        <v>17</v>
      </c>
      <c r="N249" s="162"/>
      <c r="O249" s="162"/>
      <c r="P249" s="162"/>
      <c r="Q249" s="162"/>
      <c r="R249" s="162"/>
      <c r="S249" s="162"/>
      <c r="T249" s="162"/>
      <c r="U249" s="525"/>
      <c r="V249" s="162"/>
      <c r="W249" s="162"/>
      <c r="X249" s="162"/>
      <c r="Y249" s="162"/>
      <c r="Z249" s="162"/>
      <c r="AA249" s="162"/>
      <c r="AB249" s="525"/>
      <c r="AC249" s="162"/>
      <c r="AD249" s="162"/>
      <c r="AE249" s="162"/>
      <c r="AF249" s="162"/>
      <c r="AG249" s="162"/>
      <c r="AH249" s="162"/>
      <c r="AI249" s="525"/>
      <c r="AJ249" s="162"/>
      <c r="AK249" s="162"/>
      <c r="AL249" s="162"/>
      <c r="AM249" s="162"/>
      <c r="AN249" s="162"/>
      <c r="AO249" s="162"/>
      <c r="AP249" s="525"/>
      <c r="AQ249" s="162"/>
      <c r="AR249" s="162"/>
      <c r="AS249" s="162"/>
      <c r="AT249" s="162"/>
      <c r="AU249" s="162"/>
      <c r="AV249" s="162"/>
      <c r="AW249" s="525"/>
      <c r="AX249" s="162"/>
      <c r="AY249" s="162"/>
      <c r="AZ249" s="162"/>
      <c r="BA249" s="162"/>
      <c r="BB249" s="162"/>
      <c r="BC249" s="162"/>
      <c r="BD249" s="525"/>
      <c r="BE249" s="162"/>
      <c r="BF249" s="162"/>
      <c r="BG249" s="162"/>
      <c r="BH249" s="162"/>
      <c r="BI249" s="162"/>
      <c r="BJ249" s="162"/>
      <c r="BK249" s="525"/>
      <c r="BL249" s="162"/>
      <c r="BM249" s="162"/>
      <c r="BN249" s="162"/>
      <c r="BO249" s="162"/>
      <c r="BP249" s="162"/>
      <c r="BQ249" s="162"/>
      <c r="BR249" s="525"/>
      <c r="BS249" s="162"/>
      <c r="BT249" s="162"/>
      <c r="BU249" s="162"/>
      <c r="BV249" s="162"/>
      <c r="BW249" s="162"/>
      <c r="BX249" s="162"/>
      <c r="BY249" s="525"/>
      <c r="BZ249" s="162"/>
      <c r="CA249" s="162"/>
      <c r="CB249" s="162"/>
      <c r="CC249" s="162"/>
      <c r="CD249" s="162"/>
      <c r="CE249" s="162"/>
      <c r="CF249" s="525"/>
      <c r="CG249" s="162"/>
      <c r="CH249" s="582"/>
      <c r="CI249" s="722"/>
      <c r="CJ249" s="641"/>
      <c r="CK249" s="641" t="str">
        <f t="shared" si="4"/>
        <v>Добавить источник тепловой энергии</v>
      </c>
      <c r="CL249" s="641"/>
      <c r="CM249" s="641"/>
      <c r="CN249" s="641"/>
      <c r="CO249" s="722"/>
      <c r="CP249" s="722"/>
      <c r="CQ249" s="722"/>
      <c r="CR249" s="722"/>
      <c r="CS249" s="722"/>
      <c r="CT249" s="722"/>
      <c r="CU249" s="722"/>
    </row>
    <row r="250" spans="1:99" s="36" customFormat="1" ht="15" customHeight="1">
      <c r="A250" s="895"/>
      <c r="B250" s="895"/>
      <c r="C250" s="707"/>
      <c r="D250" s="707"/>
      <c r="E250" s="707"/>
      <c r="F250" s="707"/>
      <c r="G250" s="710"/>
      <c r="H250" s="654"/>
      <c r="I250" s="664"/>
      <c r="J250" s="85"/>
      <c r="K250" s="665"/>
      <c r="L250" s="511"/>
      <c r="M250" s="149" t="s">
        <v>18</v>
      </c>
      <c r="N250" s="162"/>
      <c r="O250" s="162"/>
      <c r="P250" s="162"/>
      <c r="Q250" s="162"/>
      <c r="R250" s="162"/>
      <c r="S250" s="162"/>
      <c r="T250" s="162"/>
      <c r="U250" s="525"/>
      <c r="V250" s="162"/>
      <c r="W250" s="162"/>
      <c r="X250" s="162"/>
      <c r="Y250" s="162"/>
      <c r="Z250" s="162"/>
      <c r="AA250" s="162"/>
      <c r="AB250" s="525"/>
      <c r="AC250" s="162"/>
      <c r="AD250" s="162"/>
      <c r="AE250" s="162"/>
      <c r="AF250" s="162"/>
      <c r="AG250" s="162"/>
      <c r="AH250" s="162"/>
      <c r="AI250" s="525"/>
      <c r="AJ250" s="162"/>
      <c r="AK250" s="162"/>
      <c r="AL250" s="162"/>
      <c r="AM250" s="162"/>
      <c r="AN250" s="162"/>
      <c r="AO250" s="162"/>
      <c r="AP250" s="525"/>
      <c r="AQ250" s="162"/>
      <c r="AR250" s="162"/>
      <c r="AS250" s="162"/>
      <c r="AT250" s="162"/>
      <c r="AU250" s="162"/>
      <c r="AV250" s="162"/>
      <c r="AW250" s="525"/>
      <c r="AX250" s="162"/>
      <c r="AY250" s="162"/>
      <c r="AZ250" s="162"/>
      <c r="BA250" s="162"/>
      <c r="BB250" s="162"/>
      <c r="BC250" s="162"/>
      <c r="BD250" s="525"/>
      <c r="BE250" s="162"/>
      <c r="BF250" s="162"/>
      <c r="BG250" s="162"/>
      <c r="BH250" s="162"/>
      <c r="BI250" s="162"/>
      <c r="BJ250" s="162"/>
      <c r="BK250" s="525"/>
      <c r="BL250" s="162"/>
      <c r="BM250" s="162"/>
      <c r="BN250" s="162"/>
      <c r="BO250" s="162"/>
      <c r="BP250" s="162"/>
      <c r="BQ250" s="162"/>
      <c r="BR250" s="525"/>
      <c r="BS250" s="162"/>
      <c r="BT250" s="162"/>
      <c r="BU250" s="162"/>
      <c r="BV250" s="162"/>
      <c r="BW250" s="162"/>
      <c r="BX250" s="162"/>
      <c r="BY250" s="525"/>
      <c r="BZ250" s="162"/>
      <c r="CA250" s="162"/>
      <c r="CB250" s="162"/>
      <c r="CC250" s="162"/>
      <c r="CD250" s="162"/>
      <c r="CE250" s="162"/>
      <c r="CF250" s="525"/>
      <c r="CG250" s="162"/>
      <c r="CH250" s="582"/>
      <c r="CI250" s="722"/>
      <c r="CJ250" s="641"/>
      <c r="CK250" s="641" t="str">
        <f t="shared" si="4"/>
        <v>Добавить наименование системы теплоснабжения</v>
      </c>
      <c r="CL250" s="641"/>
      <c r="CM250" s="641"/>
      <c r="CN250" s="641"/>
      <c r="CO250" s="722"/>
      <c r="CP250" s="722"/>
      <c r="CQ250" s="722"/>
      <c r="CR250" s="722"/>
      <c r="CS250" s="722"/>
      <c r="CT250" s="722"/>
      <c r="CU250" s="722"/>
    </row>
    <row r="251" spans="1:99" s="36" customFormat="1" ht="15" customHeight="1">
      <c r="A251" s="895"/>
      <c r="B251" s="707"/>
      <c r="C251" s="707"/>
      <c r="D251" s="707"/>
      <c r="E251" s="707"/>
      <c r="F251" s="707"/>
      <c r="G251" s="710"/>
      <c r="H251" s="654"/>
      <c r="I251" s="654"/>
      <c r="J251" s="85"/>
      <c r="K251" s="660"/>
      <c r="L251" s="511"/>
      <c r="M251" s="155" t="s">
        <v>19</v>
      </c>
      <c r="N251" s="162"/>
      <c r="O251" s="162"/>
      <c r="P251" s="162"/>
      <c r="Q251" s="162"/>
      <c r="R251" s="162"/>
      <c r="S251" s="162"/>
      <c r="T251" s="162"/>
      <c r="U251" s="525"/>
      <c r="V251" s="162"/>
      <c r="W251" s="162"/>
      <c r="X251" s="162"/>
      <c r="Y251" s="162"/>
      <c r="Z251" s="162"/>
      <c r="AA251" s="162"/>
      <c r="AB251" s="525"/>
      <c r="AC251" s="162"/>
      <c r="AD251" s="162"/>
      <c r="AE251" s="162"/>
      <c r="AF251" s="162"/>
      <c r="AG251" s="162"/>
      <c r="AH251" s="162"/>
      <c r="AI251" s="525"/>
      <c r="AJ251" s="162"/>
      <c r="AK251" s="162"/>
      <c r="AL251" s="162"/>
      <c r="AM251" s="162"/>
      <c r="AN251" s="162"/>
      <c r="AO251" s="162"/>
      <c r="AP251" s="525"/>
      <c r="AQ251" s="162"/>
      <c r="AR251" s="162"/>
      <c r="AS251" s="162"/>
      <c r="AT251" s="162"/>
      <c r="AU251" s="162"/>
      <c r="AV251" s="162"/>
      <c r="AW251" s="525"/>
      <c r="AX251" s="162"/>
      <c r="AY251" s="162"/>
      <c r="AZ251" s="162"/>
      <c r="BA251" s="162"/>
      <c r="BB251" s="162"/>
      <c r="BC251" s="162"/>
      <c r="BD251" s="525"/>
      <c r="BE251" s="162"/>
      <c r="BF251" s="162"/>
      <c r="BG251" s="162"/>
      <c r="BH251" s="162"/>
      <c r="BI251" s="162"/>
      <c r="BJ251" s="162"/>
      <c r="BK251" s="525"/>
      <c r="BL251" s="162"/>
      <c r="BM251" s="162"/>
      <c r="BN251" s="162"/>
      <c r="BO251" s="162"/>
      <c r="BP251" s="162"/>
      <c r="BQ251" s="162"/>
      <c r="BR251" s="525"/>
      <c r="BS251" s="162"/>
      <c r="BT251" s="162"/>
      <c r="BU251" s="162"/>
      <c r="BV251" s="162"/>
      <c r="BW251" s="162"/>
      <c r="BX251" s="162"/>
      <c r="BY251" s="525"/>
      <c r="BZ251" s="162"/>
      <c r="CA251" s="162"/>
      <c r="CB251" s="162"/>
      <c r="CC251" s="162"/>
      <c r="CD251" s="162"/>
      <c r="CE251" s="162"/>
      <c r="CF251" s="525"/>
      <c r="CG251" s="162"/>
      <c r="CH251" s="582"/>
      <c r="CI251" s="722"/>
      <c r="CJ251" s="641"/>
      <c r="CK251" s="641" t="str">
        <f t="shared" si="4"/>
        <v>Добавить территорию действия тарифа</v>
      </c>
      <c r="CL251" s="641"/>
      <c r="CM251" s="641"/>
      <c r="CN251" s="641"/>
      <c r="CO251" s="722"/>
      <c r="CP251" s="722"/>
      <c r="CQ251" s="722"/>
      <c r="CR251" s="722"/>
      <c r="CS251" s="722"/>
      <c r="CT251" s="722"/>
      <c r="CU251" s="722"/>
    </row>
    <row r="252" spans="1:99" ht="15" customHeight="1">
      <c r="L252" s="481"/>
      <c r="M252" s="165" t="s">
        <v>309</v>
      </c>
      <c r="N252" s="162"/>
      <c r="O252" s="162"/>
      <c r="P252" s="162"/>
      <c r="Q252" s="162"/>
      <c r="R252" s="162"/>
      <c r="S252" s="162"/>
      <c r="T252" s="162"/>
      <c r="U252" s="525"/>
      <c r="V252" s="162"/>
      <c r="W252" s="582"/>
      <c r="X252" s="724"/>
      <c r="Y252" s="724"/>
      <c r="Z252" s="724"/>
      <c r="AA252" s="724"/>
      <c r="AB252" s="724"/>
      <c r="AC252" s="724"/>
      <c r="AD252" s="724"/>
      <c r="AE252" s="724"/>
      <c r="AF252" s="724"/>
      <c r="AG252" s="724"/>
      <c r="AH252" s="724"/>
    </row>
    <row r="253" spans="1:99" s="261" customFormat="1" ht="15" customHeight="1">
      <c r="A253" s="547"/>
      <c r="B253" s="547"/>
      <c r="C253" s="547"/>
      <c r="D253" s="547"/>
      <c r="E253" s="547"/>
      <c r="F253" s="547"/>
      <c r="G253" s="546"/>
      <c r="H253" s="547"/>
      <c r="I253" s="407"/>
      <c r="J253" s="599"/>
      <c r="K253" s="407"/>
      <c r="L253" s="281"/>
      <c r="M253" s="593"/>
      <c r="N253" s="153"/>
      <c r="O253" s="153"/>
      <c r="P253" s="153"/>
      <c r="Q253" s="153"/>
      <c r="R253" s="153"/>
      <c r="S253" s="153"/>
      <c r="T253" s="153"/>
      <c r="U253" s="597"/>
      <c r="V253" s="153"/>
      <c r="W253" s="153"/>
      <c r="X253" s="153"/>
      <c r="Y253" s="153"/>
      <c r="Z253" s="153"/>
      <c r="AA253" s="153"/>
      <c r="AB253" s="597"/>
      <c r="AC253" s="153"/>
      <c r="AD253" s="597"/>
      <c r="AE253" s="547"/>
      <c r="AF253" s="547"/>
      <c r="AG253" s="547"/>
      <c r="AH253" s="547"/>
    </row>
    <row r="254" spans="1:99" s="35" customFormat="1" ht="11.4">
      <c r="A254" s="35" t="s">
        <v>277</v>
      </c>
    </row>
    <row r="255" spans="1:99" ht="11.4"/>
    <row r="256" spans="1:99" s="13" customFormat="1" ht="15" customHeight="1">
      <c r="C256" s="167"/>
      <c r="D256" s="123"/>
      <c r="E256" s="754"/>
    </row>
    <row r="258" spans="1:24" s="35" customFormat="1" ht="17.100000000000001" customHeight="1">
      <c r="A258" s="35" t="s">
        <v>276</v>
      </c>
    </row>
    <row r="260" spans="1:24" s="36" customFormat="1" ht="17.100000000000001" customHeight="1">
      <c r="A260" s="98"/>
      <c r="B260" s="98"/>
      <c r="C260" s="86"/>
      <c r="D260" s="151"/>
      <c r="E260" s="106">
        <v>1</v>
      </c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8"/>
      <c r="S260" s="108"/>
      <c r="T260" s="108"/>
      <c r="U260" s="109"/>
      <c r="V260" s="109"/>
      <c r="W260" s="109"/>
      <c r="X260" s="110"/>
    </row>
    <row r="262" spans="1:24" s="35" customFormat="1" ht="17.100000000000001" customHeight="1">
      <c r="A262" s="35" t="s">
        <v>277</v>
      </c>
    </row>
    <row r="263" spans="1:24" ht="17.100000000000001" customHeight="1">
      <c r="G263" s="95"/>
      <c r="H263" s="95"/>
    </row>
    <row r="264" spans="1:24" s="36" customFormat="1" ht="17.100000000000001" customHeight="1">
      <c r="A264" s="97"/>
      <c r="B264" s="88"/>
      <c r="C264" s="86"/>
      <c r="D264" s="151"/>
      <c r="E264" s="111" t="s">
        <v>93</v>
      </c>
      <c r="F264" s="107"/>
      <c r="G264" s="107"/>
      <c r="H264" s="107"/>
      <c r="I264" s="107"/>
      <c r="J264" s="108"/>
      <c r="K264" s="108"/>
      <c r="L264" s="108"/>
      <c r="M264" s="109"/>
      <c r="N264" s="109"/>
      <c r="O264" s="109"/>
      <c r="P264" s="110"/>
      <c r="Q264" s="89"/>
      <c r="R264" s="89"/>
      <c r="S264" s="89"/>
      <c r="T264" s="89"/>
      <c r="U264" s="89"/>
      <c r="V264" s="89"/>
      <c r="W264" s="89"/>
      <c r="X264" s="89"/>
    </row>
    <row r="266" spans="1:24" s="35" customFormat="1" ht="17.100000000000001" customHeight="1">
      <c r="A266" s="35" t="s">
        <v>278</v>
      </c>
    </row>
    <row r="267" spans="1:24" ht="17.100000000000001" customHeight="1">
      <c r="G267" s="95"/>
      <c r="H267" s="95"/>
    </row>
    <row r="268" spans="1:24" s="36" customFormat="1" ht="17.100000000000001" customHeight="1">
      <c r="A268" s="97"/>
      <c r="B268" s="88"/>
      <c r="C268" s="86"/>
      <c r="D268" s="151"/>
      <c r="E268" s="111" t="s">
        <v>93</v>
      </c>
      <c r="F268" s="107"/>
      <c r="G268" s="107"/>
      <c r="H268" s="107"/>
      <c r="I268" s="107"/>
      <c r="J268" s="108"/>
      <c r="K268" s="108"/>
      <c r="L268" s="108"/>
      <c r="M268" s="109"/>
      <c r="N268" s="109"/>
      <c r="O268" s="109"/>
      <c r="P268" s="110"/>
      <c r="Q268" s="89"/>
      <c r="R268" s="89"/>
      <c r="S268" s="89"/>
      <c r="T268" s="89"/>
      <c r="U268" s="89"/>
      <c r="V268" s="89"/>
      <c r="W268" s="89"/>
      <c r="X268" s="89"/>
    </row>
    <row r="270" spans="1:24" s="35" customFormat="1" ht="17.100000000000001" customHeight="1">
      <c r="A270" s="35" t="s">
        <v>305</v>
      </c>
      <c r="B270" s="35" t="s">
        <v>306</v>
      </c>
      <c r="C270" s="35" t="s">
        <v>307</v>
      </c>
    </row>
    <row r="272" spans="1:24" s="23" customFormat="1" ht="20.100000000000001" customHeight="1">
      <c r="A272" s="91"/>
      <c r="B272" s="90"/>
      <c r="C272" s="20"/>
      <c r="D272" s="21"/>
      <c r="F272" s="40" t="s">
        <v>81</v>
      </c>
      <c r="G272" s="27"/>
      <c r="I272" s="55"/>
    </row>
    <row r="273" spans="1:9" s="23" customFormat="1" ht="22.8">
      <c r="A273" s="91"/>
      <c r="B273" s="92"/>
      <c r="C273" s="20"/>
      <c r="D273" s="33"/>
      <c r="E273" s="32" t="s">
        <v>77</v>
      </c>
      <c r="F273" s="34"/>
      <c r="G273" s="27"/>
      <c r="I273" s="55"/>
    </row>
    <row r="274" spans="1:9" s="23" customFormat="1" ht="20.399999999999999">
      <c r="A274" s="91"/>
      <c r="B274" s="92"/>
      <c r="C274" s="20"/>
      <c r="D274" s="33"/>
      <c r="E274" s="32" t="s">
        <v>78</v>
      </c>
      <c r="F274" s="34"/>
      <c r="G274" s="27"/>
      <c r="I274" s="55"/>
    </row>
    <row r="275" spans="1:9" s="23" customFormat="1" ht="13.5" customHeight="1">
      <c r="A275" s="90"/>
      <c r="B275" s="90"/>
      <c r="C275" s="20"/>
      <c r="D275" s="24"/>
      <c r="E275" s="25"/>
      <c r="F275" s="39"/>
      <c r="G275" s="21"/>
      <c r="I275" s="55"/>
    </row>
    <row r="276" spans="1:9" s="23" customFormat="1" ht="20.100000000000001" customHeight="1">
      <c r="A276" s="91"/>
      <c r="B276" s="90"/>
      <c r="C276" s="20"/>
      <c r="D276" s="21"/>
      <c r="F276" s="40" t="s">
        <v>172</v>
      </c>
      <c r="G276" s="27"/>
      <c r="I276" s="55"/>
    </row>
    <row r="277" spans="1:9" s="23" customFormat="1" ht="22.8">
      <c r="A277" s="91"/>
      <c r="B277" s="92"/>
      <c r="C277" s="20"/>
      <c r="D277" s="33"/>
      <c r="E277" s="41" t="s">
        <v>87</v>
      </c>
      <c r="F277" s="34"/>
      <c r="G277" s="27"/>
      <c r="I277" s="55"/>
    </row>
    <row r="278" spans="1:9" s="23" customFormat="1" ht="22.8">
      <c r="A278" s="91"/>
      <c r="B278" s="92"/>
      <c r="C278" s="20"/>
      <c r="D278" s="33"/>
      <c r="E278" s="41" t="s">
        <v>171</v>
      </c>
      <c r="F278" s="34"/>
      <c r="G278" s="27"/>
      <c r="I278" s="55"/>
    </row>
    <row r="279" spans="1:9" s="23" customFormat="1" ht="13.5" customHeight="1">
      <c r="A279" s="90"/>
      <c r="B279" s="90"/>
      <c r="C279" s="20"/>
      <c r="D279" s="24"/>
      <c r="E279" s="25"/>
      <c r="F279" s="39"/>
      <c r="G279" s="21"/>
      <c r="I279" s="55"/>
    </row>
    <row r="280" spans="1:9" s="23" customFormat="1" ht="20.100000000000001" customHeight="1">
      <c r="A280" s="91"/>
      <c r="B280" s="90"/>
      <c r="C280" s="20"/>
      <c r="D280" s="21"/>
      <c r="F280" s="40" t="s">
        <v>173</v>
      </c>
      <c r="G280" s="27"/>
      <c r="I280" s="55"/>
    </row>
    <row r="281" spans="1:9" s="23" customFormat="1" ht="22.8">
      <c r="A281" s="91"/>
      <c r="B281" s="92"/>
      <c r="C281" s="20"/>
      <c r="D281" s="33"/>
      <c r="E281" s="41" t="s">
        <v>87</v>
      </c>
      <c r="F281" s="34"/>
      <c r="G281" s="27"/>
      <c r="I281" s="55"/>
    </row>
    <row r="282" spans="1:9" s="23" customFormat="1" ht="22.8">
      <c r="A282" s="91"/>
      <c r="B282" s="92"/>
      <c r="C282" s="20"/>
      <c r="D282" s="33"/>
      <c r="E282" s="41" t="s">
        <v>171</v>
      </c>
      <c r="F282" s="34"/>
      <c r="G282" s="27"/>
      <c r="I282" s="55"/>
    </row>
    <row r="283" spans="1:9" s="23" customFormat="1" ht="13.5" customHeight="1">
      <c r="A283" s="90"/>
      <c r="B283" s="90"/>
      <c r="C283" s="20"/>
      <c r="D283" s="24"/>
      <c r="E283" s="25"/>
      <c r="F283" s="39"/>
      <c r="G283" s="21"/>
      <c r="I283" s="55"/>
    </row>
    <row r="284" spans="1:9" s="23" customFormat="1" ht="20.100000000000001" customHeight="1">
      <c r="A284" s="91"/>
      <c r="B284" s="90"/>
      <c r="C284" s="20"/>
      <c r="D284" s="21"/>
      <c r="F284" s="40" t="s">
        <v>174</v>
      </c>
      <c r="G284" s="27"/>
      <c r="I284" s="55"/>
    </row>
    <row r="285" spans="1:9" s="23" customFormat="1" ht="22.8">
      <c r="A285" s="91"/>
      <c r="B285" s="92"/>
      <c r="C285" s="20"/>
      <c r="D285" s="33"/>
      <c r="E285" s="32" t="s">
        <v>87</v>
      </c>
      <c r="F285" s="34"/>
      <c r="G285" s="27"/>
      <c r="I285" s="55"/>
    </row>
    <row r="286" spans="1:9" s="23" customFormat="1" ht="20.399999999999999">
      <c r="A286" s="91"/>
      <c r="B286" s="92"/>
      <c r="C286" s="20"/>
      <c r="D286" s="33"/>
      <c r="E286" s="32" t="s">
        <v>88</v>
      </c>
      <c r="F286" s="34"/>
      <c r="G286" s="27"/>
      <c r="I286" s="55"/>
    </row>
    <row r="287" spans="1:9" s="23" customFormat="1" ht="22.8">
      <c r="A287" s="91"/>
      <c r="B287" s="92"/>
      <c r="C287" s="20"/>
      <c r="D287" s="33"/>
      <c r="E287" s="41" t="s">
        <v>171</v>
      </c>
      <c r="F287" s="34"/>
      <c r="G287" s="27"/>
      <c r="I287" s="55"/>
    </row>
    <row r="288" spans="1:9" s="23" customFormat="1" ht="20.399999999999999">
      <c r="A288" s="91"/>
      <c r="B288" s="92"/>
      <c r="C288" s="20"/>
      <c r="D288" s="33"/>
      <c r="E288" s="32" t="s">
        <v>89</v>
      </c>
      <c r="F288" s="34"/>
      <c r="G288" s="27"/>
      <c r="I288" s="55"/>
    </row>
    <row r="290" spans="1:83" s="35" customFormat="1" ht="17.100000000000001" customHeight="1">
      <c r="A290" s="35" t="s">
        <v>326</v>
      </c>
    </row>
    <row r="292" spans="1:83" s="127" customFormat="1" ht="13.8">
      <c r="A292" s="185" t="s">
        <v>50</v>
      </c>
      <c r="B292" s="135" t="s">
        <v>253</v>
      </c>
      <c r="C292" s="136"/>
      <c r="D292" s="138"/>
      <c r="E292" s="447"/>
      <c r="F292" s="766"/>
      <c r="G292" s="766"/>
      <c r="H292" s="766"/>
      <c r="I292" s="769"/>
      <c r="J292" s="314"/>
      <c r="K292" s="315"/>
      <c r="M292" s="453" t="str">
        <f>IF(ISERROR(INDEX(kind_of_nameforms,MATCH(E292,kind_of_forms,0),1)),"",INDEX(kind_of_nameforms,MATCH(E292,kind_of_forms,0),1))</f>
        <v/>
      </c>
    </row>
    <row r="295" spans="1:83" s="261" customFormat="1" ht="15">
      <c r="A295" s="35" t="s">
        <v>404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260"/>
      <c r="V295" s="35"/>
      <c r="W295" s="35"/>
    </row>
    <row r="296" spans="1:83" s="261" customFormat="1" ht="15">
      <c r="D296" s="358"/>
      <c r="E296" s="358"/>
      <c r="F296" s="358"/>
      <c r="G296" s="358"/>
      <c r="H296" s="358"/>
      <c r="I296" s="358"/>
      <c r="J296" s="358"/>
      <c r="K296" s="358"/>
      <c r="L296" s="358"/>
      <c r="U296" s="262"/>
    </row>
    <row r="297" spans="1:83" s="265" customFormat="1" ht="15" customHeight="1">
      <c r="A297" s="89"/>
      <c r="B297" s="186" t="s">
        <v>405</v>
      </c>
      <c r="C297" s="983"/>
      <c r="D297" s="813">
        <v>1</v>
      </c>
      <c r="E297" s="897"/>
      <c r="F297" s="352"/>
      <c r="G297" s="188">
        <v>0</v>
      </c>
      <c r="H297" s="357"/>
      <c r="I297" s="250"/>
      <c r="J297" s="394" t="s">
        <v>519</v>
      </c>
      <c r="K297" s="155"/>
      <c r="L297" s="266"/>
      <c r="M297" s="212">
        <f>mergeValue(H297)</f>
        <v>0</v>
      </c>
      <c r="N297" s="202"/>
      <c r="O297" s="202"/>
      <c r="P297" s="212" t="str">
        <f>IF(ISERROR(MATCH(Q297,MODesc,0)),"n","y")</f>
        <v>n</v>
      </c>
      <c r="Q297" s="202"/>
      <c r="R297" s="212" t="str">
        <f>K297&amp;"("&amp;L297&amp;")"</f>
        <v>()</v>
      </c>
      <c r="S297" s="186"/>
      <c r="T297" s="186"/>
      <c r="U297" s="248"/>
      <c r="V297" s="186"/>
      <c r="W297" s="186"/>
      <c r="X297" s="186"/>
      <c r="Y297" s="264"/>
      <c r="Z297" s="264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  <c r="AL297" s="227"/>
      <c r="AM297" s="227"/>
      <c r="AN297" s="227"/>
      <c r="AO297" s="227"/>
      <c r="AP297" s="227"/>
      <c r="AQ297" s="227"/>
      <c r="AR297" s="227"/>
      <c r="AS297" s="227"/>
      <c r="AT297" s="227"/>
      <c r="AU297" s="227"/>
      <c r="AV297" s="227"/>
      <c r="AW297" s="227"/>
      <c r="AX297" s="227"/>
      <c r="AY297" s="227"/>
      <c r="AZ297" s="227"/>
      <c r="BA297" s="227"/>
      <c r="BB297" s="227"/>
      <c r="BC297" s="227"/>
      <c r="BD297" s="227"/>
      <c r="BE297" s="227"/>
      <c r="BF297" s="227"/>
      <c r="BG297" s="227"/>
      <c r="BH297" s="227"/>
      <c r="BI297" s="227"/>
      <c r="BJ297" s="227"/>
      <c r="BK297" s="227"/>
      <c r="BL297" s="227"/>
      <c r="BM297" s="227"/>
      <c r="BN297" s="227"/>
      <c r="BO297" s="227"/>
      <c r="BP297" s="227"/>
      <c r="BQ297" s="227"/>
      <c r="BR297" s="227"/>
      <c r="BS297" s="227"/>
      <c r="BT297" s="227"/>
      <c r="BU297" s="227"/>
      <c r="BV297" s="264"/>
      <c r="BW297" s="264"/>
      <c r="BX297" s="264"/>
      <c r="BY297" s="264"/>
      <c r="BZ297" s="264"/>
      <c r="CA297" s="264"/>
      <c r="CB297" s="264"/>
      <c r="CC297" s="264"/>
      <c r="CD297" s="264"/>
      <c r="CE297" s="264"/>
    </row>
    <row r="298" spans="1:83" s="265" customFormat="1" ht="15" customHeight="1">
      <c r="A298" s="89"/>
      <c r="B298" s="89"/>
      <c r="C298" s="983"/>
      <c r="D298" s="813"/>
      <c r="E298" s="897"/>
      <c r="F298" s="250"/>
      <c r="G298" s="251"/>
      <c r="H298" s="155" t="s">
        <v>403</v>
      </c>
      <c r="I298" s="251"/>
      <c r="J298" s="251"/>
      <c r="K298" s="267"/>
      <c r="L298" s="266"/>
      <c r="M298" s="202"/>
      <c r="N298" s="202"/>
      <c r="O298" s="202"/>
      <c r="P298" s="202"/>
      <c r="Q298" s="212"/>
      <c r="R298" s="202"/>
      <c r="S298" s="186"/>
      <c r="T298" s="186"/>
      <c r="U298" s="248"/>
      <c r="V298" s="186"/>
      <c r="W298" s="186"/>
      <c r="X298" s="186"/>
      <c r="Y298" s="264"/>
      <c r="Z298" s="264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  <c r="AL298" s="227"/>
      <c r="AM298" s="227"/>
      <c r="AN298" s="227"/>
      <c r="AO298" s="227"/>
      <c r="AP298" s="227"/>
      <c r="AQ298" s="227"/>
      <c r="AR298" s="227"/>
      <c r="AS298" s="227"/>
      <c r="AT298" s="227"/>
      <c r="AU298" s="227"/>
      <c r="AV298" s="227"/>
      <c r="AW298" s="227"/>
      <c r="AX298" s="227"/>
      <c r="AY298" s="227"/>
      <c r="AZ298" s="227"/>
      <c r="BA298" s="227"/>
      <c r="BB298" s="227"/>
      <c r="BC298" s="227"/>
      <c r="BD298" s="227"/>
      <c r="BE298" s="227"/>
      <c r="BF298" s="227"/>
      <c r="BG298" s="227"/>
      <c r="BH298" s="227"/>
      <c r="BI298" s="227"/>
      <c r="BJ298" s="227"/>
      <c r="BK298" s="227"/>
      <c r="BL298" s="227"/>
      <c r="BM298" s="227"/>
      <c r="BN298" s="227"/>
      <c r="BO298" s="227"/>
      <c r="BP298" s="227"/>
      <c r="BQ298" s="227"/>
      <c r="BR298" s="227"/>
      <c r="BS298" s="227"/>
      <c r="BT298" s="227"/>
      <c r="BU298" s="227"/>
      <c r="BV298" s="264"/>
      <c r="BW298" s="264"/>
      <c r="BX298" s="264"/>
      <c r="BY298" s="264"/>
      <c r="BZ298" s="264"/>
      <c r="CA298" s="264"/>
      <c r="CB298" s="264"/>
      <c r="CC298" s="264"/>
      <c r="CD298" s="264"/>
      <c r="CE298" s="264"/>
    </row>
    <row r="299" spans="1:83" s="261" customFormat="1" ht="15">
      <c r="Q299" s="268"/>
      <c r="U299" s="262"/>
    </row>
    <row r="300" spans="1:83" s="261" customFormat="1" ht="15">
      <c r="A300" s="35" t="s">
        <v>406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269"/>
      <c r="R300" s="35"/>
      <c r="S300" s="35"/>
      <c r="T300" s="35"/>
      <c r="U300" s="260"/>
      <c r="V300" s="35"/>
      <c r="W300" s="35"/>
    </row>
    <row r="301" spans="1:83" s="261" customFormat="1" ht="15">
      <c r="F301" s="358"/>
      <c r="G301" s="358"/>
      <c r="H301" s="358"/>
      <c r="I301" s="358"/>
      <c r="J301" s="358"/>
      <c r="K301" s="358"/>
      <c r="L301" s="358"/>
      <c r="Q301" s="268"/>
      <c r="U301" s="262"/>
    </row>
    <row r="302" spans="1:83" s="265" customFormat="1" ht="15" customHeight="1">
      <c r="A302" s="89"/>
      <c r="B302" s="186" t="s">
        <v>405</v>
      </c>
      <c r="C302" s="984"/>
      <c r="D302" s="249"/>
      <c r="E302" s="455"/>
      <c r="F302" s="985"/>
      <c r="G302" s="813">
        <v>0</v>
      </c>
      <c r="H302" s="982"/>
      <c r="I302" s="250"/>
      <c r="J302" s="394" t="s">
        <v>519</v>
      </c>
      <c r="K302" s="155"/>
      <c r="L302" s="266"/>
      <c r="M302" s="212">
        <f>mergeValue(H302)</f>
        <v>0</v>
      </c>
      <c r="N302" s="202"/>
      <c r="O302" s="202"/>
      <c r="P302" s="202"/>
      <c r="Q302" s="202"/>
      <c r="R302" s="212" t="str">
        <f>K302&amp;"("&amp;L302&amp;")"</f>
        <v>()</v>
      </c>
      <c r="S302" s="186"/>
      <c r="T302" s="186"/>
      <c r="U302" s="248"/>
      <c r="V302" s="186"/>
      <c r="W302" s="186"/>
      <c r="X302" s="186"/>
      <c r="Y302" s="264"/>
      <c r="Z302" s="264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  <c r="AL302" s="227"/>
      <c r="AM302" s="227"/>
      <c r="AN302" s="227"/>
      <c r="AO302" s="227"/>
      <c r="AP302" s="227"/>
      <c r="AQ302" s="227"/>
      <c r="AR302" s="227"/>
      <c r="AS302" s="227"/>
      <c r="AT302" s="227"/>
      <c r="AU302" s="227"/>
      <c r="AV302" s="227"/>
      <c r="AW302" s="227"/>
      <c r="AX302" s="227"/>
      <c r="AY302" s="227"/>
      <c r="AZ302" s="227"/>
      <c r="BA302" s="227"/>
      <c r="BB302" s="227"/>
      <c r="BC302" s="227"/>
      <c r="BD302" s="227"/>
      <c r="BE302" s="227"/>
      <c r="BF302" s="227"/>
      <c r="BG302" s="227"/>
      <c r="BH302" s="227"/>
      <c r="BI302" s="227"/>
      <c r="BJ302" s="227"/>
      <c r="BK302" s="227"/>
      <c r="BL302" s="227"/>
      <c r="BM302" s="227"/>
      <c r="BN302" s="227"/>
      <c r="BO302" s="227"/>
      <c r="BP302" s="227"/>
      <c r="BQ302" s="227"/>
      <c r="BR302" s="227"/>
      <c r="BS302" s="227"/>
      <c r="BT302" s="227"/>
      <c r="BU302" s="227"/>
      <c r="BV302" s="264"/>
      <c r="BW302" s="264"/>
      <c r="BX302" s="264"/>
      <c r="BY302" s="264"/>
      <c r="BZ302" s="264"/>
      <c r="CA302" s="264"/>
      <c r="CB302" s="264"/>
      <c r="CC302" s="264"/>
      <c r="CD302" s="264"/>
      <c r="CE302" s="264"/>
    </row>
    <row r="303" spans="1:83" s="265" customFormat="1" ht="15" customHeight="1">
      <c r="A303" s="89"/>
      <c r="B303" s="89"/>
      <c r="C303" s="984"/>
      <c r="D303" s="249"/>
      <c r="E303" s="455"/>
      <c r="F303" s="985"/>
      <c r="G303" s="813"/>
      <c r="H303" s="982"/>
      <c r="I303" s="251"/>
      <c r="J303" s="251"/>
      <c r="K303" s="155" t="s">
        <v>4</v>
      </c>
      <c r="L303" s="266"/>
      <c r="M303" s="202"/>
      <c r="N303" s="202"/>
      <c r="O303" s="202"/>
      <c r="P303" s="202"/>
      <c r="Q303" s="212"/>
      <c r="R303" s="202"/>
      <c r="S303" s="186"/>
      <c r="T303" s="186"/>
      <c r="U303" s="248"/>
      <c r="V303" s="186"/>
      <c r="W303" s="186"/>
      <c r="X303" s="186"/>
      <c r="Y303" s="264"/>
      <c r="Z303" s="264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  <c r="AL303" s="227"/>
      <c r="AM303" s="227"/>
      <c r="AN303" s="227"/>
      <c r="AO303" s="227"/>
      <c r="AP303" s="227"/>
      <c r="AQ303" s="227"/>
      <c r="AR303" s="227"/>
      <c r="AS303" s="227"/>
      <c r="AT303" s="227"/>
      <c r="AU303" s="227"/>
      <c r="AV303" s="227"/>
      <c r="AW303" s="227"/>
      <c r="AX303" s="227"/>
      <c r="AY303" s="227"/>
      <c r="AZ303" s="227"/>
      <c r="BA303" s="227"/>
      <c r="BB303" s="227"/>
      <c r="BC303" s="227"/>
      <c r="BD303" s="227"/>
      <c r="BE303" s="227"/>
      <c r="BF303" s="227"/>
      <c r="BG303" s="227"/>
      <c r="BH303" s="227"/>
      <c r="BI303" s="227"/>
      <c r="BJ303" s="227"/>
      <c r="BK303" s="227"/>
      <c r="BL303" s="227"/>
      <c r="BM303" s="227"/>
      <c r="BN303" s="227"/>
      <c r="BO303" s="227"/>
      <c r="BP303" s="227"/>
      <c r="BQ303" s="227"/>
      <c r="BR303" s="227"/>
      <c r="BS303" s="227"/>
      <c r="BT303" s="227"/>
      <c r="BU303" s="227"/>
      <c r="BV303" s="264"/>
      <c r="BW303" s="264"/>
      <c r="BX303" s="264"/>
      <c r="BY303" s="264"/>
      <c r="BZ303" s="264"/>
      <c r="CA303" s="264"/>
      <c r="CB303" s="264"/>
      <c r="CC303" s="264"/>
      <c r="CD303" s="264"/>
      <c r="CE303" s="264"/>
    </row>
    <row r="304" spans="1:83" s="261" customFormat="1" ht="15">
      <c r="Q304" s="268"/>
      <c r="U304" s="262"/>
    </row>
    <row r="305" spans="1:83" s="261" customFormat="1" ht="15">
      <c r="A305" s="35" t="s">
        <v>407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269"/>
      <c r="R305" s="35"/>
      <c r="S305" s="35"/>
      <c r="T305" s="35"/>
      <c r="U305" s="260"/>
      <c r="V305" s="35"/>
      <c r="W305" s="35"/>
    </row>
    <row r="306" spans="1:83" s="261" customFormat="1" ht="15">
      <c r="Q306" s="268"/>
      <c r="U306" s="262"/>
    </row>
    <row r="307" spans="1:83" s="265" customFormat="1" ht="15" customHeight="1">
      <c r="A307" s="89"/>
      <c r="B307" s="186" t="s">
        <v>405</v>
      </c>
      <c r="C307" s="398"/>
      <c r="D307" s="261"/>
      <c r="E307" s="456"/>
      <c r="F307" s="261"/>
      <c r="G307" s="261"/>
      <c r="H307" s="261"/>
      <c r="I307" s="221"/>
      <c r="J307" s="188">
        <v>0</v>
      </c>
      <c r="K307" s="397"/>
      <c r="L307" s="247"/>
      <c r="M307" s="212">
        <f>mergeValue(H307)</f>
        <v>0</v>
      </c>
      <c r="N307" s="202"/>
      <c r="O307" s="202"/>
      <c r="P307" s="202"/>
      <c r="Q307" s="202"/>
      <c r="R307" s="212" t="str">
        <f>K307&amp;" ("&amp;L307&amp;")"</f>
        <v xml:space="preserve"> ()</v>
      </c>
      <c r="S307" s="186"/>
      <c r="T307" s="186"/>
      <c r="U307" s="248"/>
      <c r="V307" s="186"/>
      <c r="W307" s="186"/>
      <c r="X307" s="186"/>
      <c r="Y307" s="264"/>
      <c r="Z307" s="264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  <c r="AL307" s="227"/>
      <c r="AM307" s="227"/>
      <c r="AN307" s="227"/>
      <c r="AO307" s="227"/>
      <c r="AP307" s="227"/>
      <c r="AQ307" s="227"/>
      <c r="AR307" s="227"/>
      <c r="AS307" s="227"/>
      <c r="AT307" s="227"/>
      <c r="AU307" s="227"/>
      <c r="AV307" s="227"/>
      <c r="AW307" s="227"/>
      <c r="AX307" s="227"/>
      <c r="AY307" s="227"/>
      <c r="AZ307" s="227"/>
      <c r="BA307" s="227"/>
      <c r="BB307" s="227"/>
      <c r="BC307" s="227"/>
      <c r="BD307" s="227"/>
      <c r="BE307" s="227"/>
      <c r="BF307" s="227"/>
      <c r="BG307" s="227"/>
      <c r="BH307" s="227"/>
      <c r="BI307" s="227"/>
      <c r="BJ307" s="227"/>
      <c r="BK307" s="227"/>
      <c r="BL307" s="227"/>
      <c r="BM307" s="227"/>
      <c r="BN307" s="227"/>
      <c r="BO307" s="227"/>
      <c r="BP307" s="227"/>
      <c r="BQ307" s="227"/>
      <c r="BR307" s="227"/>
      <c r="BS307" s="227"/>
      <c r="BT307" s="227"/>
      <c r="BU307" s="227"/>
      <c r="BV307" s="264"/>
      <c r="BW307" s="264"/>
      <c r="BX307" s="264"/>
      <c r="BY307" s="264"/>
      <c r="BZ307" s="264"/>
      <c r="CA307" s="264"/>
      <c r="CB307" s="264"/>
      <c r="CC307" s="264"/>
      <c r="CD307" s="264"/>
      <c r="CE307" s="264"/>
    </row>
    <row r="309" spans="1:83" ht="11.4"/>
    <row r="310" spans="1:83" s="35" customFormat="1" ht="11.4">
      <c r="A310" s="35" t="s">
        <v>453</v>
      </c>
    </row>
    <row r="311" spans="1:83" ht="11.4"/>
    <row r="312" spans="1:83" s="36" customFormat="1" ht="20.100000000000001" customHeight="1">
      <c r="A312" s="97"/>
      <c r="B312" s="186"/>
      <c r="C312" s="86"/>
      <c r="D312" s="187"/>
      <c r="E312" s="292"/>
      <c r="F312" s="288"/>
      <c r="G312" s="293"/>
      <c r="I312" s="212"/>
      <c r="J312" s="212"/>
    </row>
    <row r="313" spans="1:83" ht="11.4"/>
    <row r="314" spans="1:83" ht="11.4"/>
    <row r="315" spans="1:83" s="35" customFormat="1" ht="11.4">
      <c r="A315" s="35" t="s">
        <v>468</v>
      </c>
    </row>
    <row r="316" spans="1:83" ht="11.4"/>
    <row r="317" spans="1:83" s="36" customFormat="1" ht="20.100000000000001" customHeight="1">
      <c r="A317" s="285"/>
      <c r="B317" s="186"/>
      <c r="C317" s="86"/>
      <c r="D317" s="187"/>
      <c r="E317" s="296"/>
      <c r="F317" s="295" t="s">
        <v>458</v>
      </c>
      <c r="G317" s="295" t="s">
        <v>458</v>
      </c>
      <c r="H317" s="314"/>
      <c r="I317" s="212"/>
      <c r="K317" s="212"/>
      <c r="L317" s="212"/>
    </row>
    <row r="318" spans="1:83" ht="11.4"/>
    <row r="319" spans="1:83" ht="11.4"/>
    <row r="320" spans="1:83" s="35" customFormat="1" ht="11.4">
      <c r="A320" s="35" t="s">
        <v>469</v>
      </c>
    </row>
    <row r="321" spans="1:12" ht="11.4"/>
    <row r="322" spans="1:12" s="36" customFormat="1" ht="20.100000000000001" customHeight="1">
      <c r="A322" s="285"/>
      <c r="B322" s="186"/>
      <c r="C322" s="86"/>
      <c r="D322" s="187"/>
      <c r="E322" s="296"/>
      <c r="F322" s="295" t="s">
        <v>458</v>
      </c>
      <c r="G322" s="413"/>
      <c r="H322" s="295" t="s">
        <v>458</v>
      </c>
      <c r="I322" s="212"/>
      <c r="K322" s="212"/>
      <c r="L322" s="212"/>
    </row>
    <row r="323" spans="1:12" ht="11.4"/>
    <row r="324" spans="1:12" ht="11.4"/>
    <row r="325" spans="1:12" s="35" customFormat="1" ht="11.4">
      <c r="A325" s="35" t="s">
        <v>470</v>
      </c>
    </row>
    <row r="326" spans="1:12" ht="11.4"/>
    <row r="327" spans="1:12" s="36" customFormat="1" ht="20.100000000000001" customHeight="1">
      <c r="A327" s="285"/>
      <c r="B327" s="186"/>
      <c r="C327" s="86"/>
      <c r="D327" s="187"/>
      <c r="E327" s="303">
        <f>E326</f>
        <v>0</v>
      </c>
      <c r="F327" s="295" t="s">
        <v>458</v>
      </c>
      <c r="G327" s="413"/>
      <c r="H327" s="295" t="s">
        <v>458</v>
      </c>
      <c r="I327" s="212"/>
      <c r="K327" s="212"/>
      <c r="L327" s="212"/>
    </row>
    <row r="328" spans="1:12" s="36" customFormat="1" ht="13.8">
      <c r="A328" s="285"/>
      <c r="B328" s="186"/>
      <c r="C328" s="86"/>
      <c r="D328" s="101"/>
      <c r="E328" s="304"/>
      <c r="F328" s="305"/>
      <c r="G328"/>
      <c r="H328" s="305"/>
      <c r="I328" s="212"/>
      <c r="K328" s="212"/>
      <c r="L328" s="212"/>
    </row>
    <row r="330" spans="1:12" s="35" customFormat="1" ht="11.4">
      <c r="A330" s="35" t="s">
        <v>471</v>
      </c>
    </row>
    <row r="331" spans="1:12" ht="11.4"/>
    <row r="332" spans="1:12" s="36" customFormat="1" ht="20.100000000000001" customHeight="1">
      <c r="A332" s="285"/>
      <c r="B332" s="186"/>
      <c r="C332" s="86"/>
      <c r="D332" s="187"/>
      <c r="E332" s="303">
        <f>E331</f>
        <v>0</v>
      </c>
      <c r="F332" s="295" t="s">
        <v>458</v>
      </c>
      <c r="G332" s="306"/>
      <c r="H332" s="295" t="s">
        <v>458</v>
      </c>
      <c r="I332" s="212"/>
      <c r="K332" s="212"/>
      <c r="L332" s="212"/>
    </row>
    <row r="335" spans="1:12" s="35" customFormat="1" ht="17.100000000000001" customHeight="1">
      <c r="A335" s="35" t="s">
        <v>507</v>
      </c>
    </row>
    <row r="337" spans="1:20" s="190" customFormat="1" ht="409.6">
      <c r="A337" s="864">
        <v>1</v>
      </c>
      <c r="B337" s="214"/>
      <c r="C337" s="214"/>
      <c r="D337" s="214"/>
      <c r="F337" s="334" t="str">
        <f>"2." &amp;mergeValue(A337)</f>
        <v>2.1</v>
      </c>
      <c r="G337" s="416" t="s">
        <v>494</v>
      </c>
      <c r="H337" s="317"/>
      <c r="I337" s="196" t="s">
        <v>591</v>
      </c>
      <c r="J337" s="333"/>
      <c r="K337" s="214"/>
      <c r="L337" s="214"/>
      <c r="M337" s="214"/>
      <c r="N337" s="214"/>
      <c r="O337" s="214"/>
      <c r="P337" s="214"/>
      <c r="Q337" s="214"/>
      <c r="R337" s="214"/>
      <c r="S337" s="214"/>
      <c r="T337" s="214"/>
    </row>
    <row r="338" spans="1:20" s="190" customFormat="1" ht="91.2">
      <c r="A338" s="864"/>
      <c r="B338" s="214"/>
      <c r="C338" s="214"/>
      <c r="D338" s="214"/>
      <c r="F338" s="334" t="str">
        <f>"3." &amp;mergeValue(A338)</f>
        <v>3.1</v>
      </c>
      <c r="G338" s="416" t="s">
        <v>495</v>
      </c>
      <c r="H338" s="317"/>
      <c r="I338" s="196" t="s">
        <v>589</v>
      </c>
      <c r="J338" s="333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</row>
    <row r="339" spans="1:20" s="190" customFormat="1" ht="45.6">
      <c r="A339" s="864"/>
      <c r="B339" s="214"/>
      <c r="C339" s="214"/>
      <c r="D339" s="214"/>
      <c r="F339" s="334" t="str">
        <f>"4."&amp;mergeValue(A339)</f>
        <v>4.1</v>
      </c>
      <c r="G339" s="416" t="s">
        <v>496</v>
      </c>
      <c r="H339" s="318" t="s">
        <v>458</v>
      </c>
      <c r="I339" s="196"/>
      <c r="J339" s="333"/>
      <c r="K339" s="214"/>
      <c r="L339" s="214"/>
      <c r="M339" s="214"/>
      <c r="N339" s="214"/>
      <c r="O339" s="214"/>
      <c r="P339" s="214"/>
      <c r="Q339" s="214"/>
      <c r="R339" s="214"/>
      <c r="S339" s="214"/>
      <c r="T339" s="214"/>
    </row>
    <row r="340" spans="1:20" s="190" customFormat="1" ht="102.6">
      <c r="A340" s="864"/>
      <c r="B340" s="864">
        <v>1</v>
      </c>
      <c r="C340" s="341"/>
      <c r="D340" s="341"/>
      <c r="F340" s="334" t="str">
        <f>"4."&amp;mergeValue(A340) &amp;"."&amp;mergeValue(B340)</f>
        <v>4.1.1</v>
      </c>
      <c r="G340" s="324" t="s">
        <v>593</v>
      </c>
      <c r="H340" s="317" t="str">
        <f>IF(region_name="","",region_name)</f>
        <v>Курская область</v>
      </c>
      <c r="I340" s="196" t="s">
        <v>499</v>
      </c>
      <c r="J340" s="333"/>
      <c r="K340" s="214"/>
      <c r="L340" s="214"/>
      <c r="M340" s="214"/>
      <c r="N340" s="214"/>
      <c r="O340" s="214"/>
      <c r="P340" s="214"/>
      <c r="Q340" s="214"/>
      <c r="R340" s="214"/>
      <c r="S340" s="214"/>
      <c r="T340" s="214"/>
    </row>
    <row r="341" spans="1:20" s="190" customFormat="1" ht="216.6">
      <c r="A341" s="864"/>
      <c r="B341" s="864"/>
      <c r="C341" s="864">
        <v>1</v>
      </c>
      <c r="D341" s="341"/>
      <c r="F341" s="334" t="str">
        <f>"4."&amp;mergeValue(A341) &amp;"."&amp;mergeValue(B341)&amp;"."&amp;mergeValue(C341)</f>
        <v>4.1.1.1</v>
      </c>
      <c r="G341" s="340" t="s">
        <v>497</v>
      </c>
      <c r="H341" s="317"/>
      <c r="I341" s="196" t="s">
        <v>500</v>
      </c>
      <c r="J341" s="333"/>
      <c r="K341" s="214"/>
      <c r="L341" s="214"/>
      <c r="M341" s="214"/>
      <c r="N341" s="214"/>
      <c r="O341" s="214"/>
      <c r="P341" s="214"/>
      <c r="Q341" s="214"/>
      <c r="R341" s="214"/>
      <c r="S341" s="214"/>
      <c r="T341" s="214"/>
    </row>
    <row r="342" spans="1:20" s="190" customFormat="1" ht="33.75" customHeight="1">
      <c r="A342" s="864"/>
      <c r="B342" s="864"/>
      <c r="C342" s="864"/>
      <c r="D342" s="341">
        <v>1</v>
      </c>
      <c r="F342" s="334" t="str">
        <f>"4."&amp;mergeValue(A342) &amp;"."&amp;mergeValue(B342)&amp;"."&amp;mergeValue(C342)&amp;"."&amp;mergeValue(D342)</f>
        <v>4.1.1.1.1</v>
      </c>
      <c r="G342" s="419" t="s">
        <v>498</v>
      </c>
      <c r="H342" s="317"/>
      <c r="I342" s="865" t="s">
        <v>592</v>
      </c>
      <c r="J342" s="333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</row>
    <row r="343" spans="1:20" s="190" customFormat="1" ht="18.600000000000001">
      <c r="A343" s="864"/>
      <c r="B343" s="864"/>
      <c r="C343" s="864"/>
      <c r="D343" s="341"/>
      <c r="F343" s="423"/>
      <c r="G343" s="424" t="s">
        <v>4</v>
      </c>
      <c r="H343" s="425"/>
      <c r="I343" s="865"/>
      <c r="J343" s="333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</row>
    <row r="344" spans="1:20" s="190" customFormat="1" ht="18.600000000000001">
      <c r="A344" s="864"/>
      <c r="B344" s="864"/>
      <c r="C344" s="341"/>
      <c r="D344" s="341"/>
      <c r="F344" s="337"/>
      <c r="G344" s="149" t="s">
        <v>403</v>
      </c>
      <c r="H344" s="338"/>
      <c r="I344" s="339"/>
      <c r="J344" s="333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</row>
    <row r="345" spans="1:20" s="190" customFormat="1" ht="18.600000000000001">
      <c r="A345" s="864"/>
      <c r="B345" s="214"/>
      <c r="C345" s="214"/>
      <c r="D345" s="214"/>
      <c r="F345" s="337"/>
      <c r="G345" s="155" t="s">
        <v>506</v>
      </c>
      <c r="H345" s="338"/>
      <c r="I345" s="339"/>
      <c r="J345" s="333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</row>
    <row r="346" spans="1:20" s="190" customFormat="1" ht="18.600000000000001">
      <c r="A346" s="214"/>
      <c r="B346" s="214"/>
      <c r="C346" s="214"/>
      <c r="D346" s="214"/>
      <c r="F346" s="337"/>
      <c r="G346" s="165" t="s">
        <v>505</v>
      </c>
      <c r="H346" s="338"/>
      <c r="I346" s="339"/>
      <c r="J346" s="333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</row>
  </sheetData>
  <sheetProtection formatColumns="0" formatRows="0"/>
  <dataConsolidate/>
  <mergeCells count="321">
    <mergeCell ref="O70:V70"/>
    <mergeCell ref="O71:V71"/>
    <mergeCell ref="O72:V72"/>
    <mergeCell ref="R131:R132"/>
    <mergeCell ref="R73:R74"/>
    <mergeCell ref="S73:S74"/>
    <mergeCell ref="T73:T74"/>
    <mergeCell ref="O67:V67"/>
    <mergeCell ref="O68:V68"/>
    <mergeCell ref="O69:V69"/>
    <mergeCell ref="O49:V49"/>
    <mergeCell ref="O50:V50"/>
    <mergeCell ref="O51:V51"/>
    <mergeCell ref="O52:V52"/>
    <mergeCell ref="O53:V53"/>
    <mergeCell ref="O54:V54"/>
    <mergeCell ref="B50:B61"/>
    <mergeCell ref="C51:C60"/>
    <mergeCell ref="D52:D59"/>
    <mergeCell ref="D196:D201"/>
    <mergeCell ref="E197:E200"/>
    <mergeCell ref="O31:V31"/>
    <mergeCell ref="O32:V32"/>
    <mergeCell ref="O33:V33"/>
    <mergeCell ref="O34:V34"/>
    <mergeCell ref="O35:V35"/>
    <mergeCell ref="C302:C303"/>
    <mergeCell ref="F302:F303"/>
    <mergeCell ref="G302:G303"/>
    <mergeCell ref="D70:D77"/>
    <mergeCell ref="E71:E76"/>
    <mergeCell ref="A85:A98"/>
    <mergeCell ref="B86:B97"/>
    <mergeCell ref="C87:C96"/>
    <mergeCell ref="D88:D95"/>
    <mergeCell ref="E89:E94"/>
    <mergeCell ref="U211:U212"/>
    <mergeCell ref="S211:S212"/>
    <mergeCell ref="O180:W180"/>
    <mergeCell ref="O181:W181"/>
    <mergeCell ref="A337:A345"/>
    <mergeCell ref="C341:C343"/>
    <mergeCell ref="I342:I343"/>
    <mergeCell ref="H302:H303"/>
    <mergeCell ref="B340:B344"/>
    <mergeCell ref="C297:C298"/>
    <mergeCell ref="Q207:Q209"/>
    <mergeCell ref="S167:S168"/>
    <mergeCell ref="O179:W179"/>
    <mergeCell ref="N194:AF194"/>
    <mergeCell ref="U207:U208"/>
    <mergeCell ref="R211:R213"/>
    <mergeCell ref="N211:N214"/>
    <mergeCell ref="Q211:Q213"/>
    <mergeCell ref="O211:O213"/>
    <mergeCell ref="P211:P213"/>
    <mergeCell ref="T211:T212"/>
    <mergeCell ref="R167:R168"/>
    <mergeCell ref="T167:T168"/>
    <mergeCell ref="U167:U168"/>
    <mergeCell ref="O220:V220"/>
    <mergeCell ref="N195:AF195"/>
    <mergeCell ref="N196:AF196"/>
    <mergeCell ref="W167:W169"/>
    <mergeCell ref="N193:AF193"/>
    <mergeCell ref="V211:V212"/>
    <mergeCell ref="O105:AA105"/>
    <mergeCell ref="U131:U132"/>
    <mergeCell ref="S131:S132"/>
    <mergeCell ref="W131:W133"/>
    <mergeCell ref="Y109:Y111"/>
    <mergeCell ref="O125:V125"/>
    <mergeCell ref="F166:F169"/>
    <mergeCell ref="I165:I170"/>
    <mergeCell ref="J166:J169"/>
    <mergeCell ref="F148:F151"/>
    <mergeCell ref="I147:I152"/>
    <mergeCell ref="J148:J151"/>
    <mergeCell ref="O163:V163"/>
    <mergeCell ref="O164:V164"/>
    <mergeCell ref="O165:V165"/>
    <mergeCell ref="O166:V166"/>
    <mergeCell ref="S149:S150"/>
    <mergeCell ref="O161:V161"/>
    <mergeCell ref="O162:V162"/>
    <mergeCell ref="E147:E152"/>
    <mergeCell ref="A125:A138"/>
    <mergeCell ref="B126:B137"/>
    <mergeCell ref="C127:C136"/>
    <mergeCell ref="D128:D135"/>
    <mergeCell ref="E53:E58"/>
    <mergeCell ref="A67:A80"/>
    <mergeCell ref="B68:B79"/>
    <mergeCell ref="C69:C78"/>
    <mergeCell ref="A49:A62"/>
    <mergeCell ref="D297:D298"/>
    <mergeCell ref="E297:E298"/>
    <mergeCell ref="A161:A174"/>
    <mergeCell ref="B162:B173"/>
    <mergeCell ref="C163:C172"/>
    <mergeCell ref="D164:D171"/>
    <mergeCell ref="E165:E170"/>
    <mergeCell ref="Q15:Q16"/>
    <mergeCell ref="R15:R16"/>
    <mergeCell ref="S15:S16"/>
    <mergeCell ref="A31:A44"/>
    <mergeCell ref="B32:B43"/>
    <mergeCell ref="C33:C42"/>
    <mergeCell ref="D34:D41"/>
    <mergeCell ref="O36:V36"/>
    <mergeCell ref="W27:W29"/>
    <mergeCell ref="R37:R38"/>
    <mergeCell ref="T37:T38"/>
    <mergeCell ref="P28:Q28"/>
    <mergeCell ref="W37:W39"/>
    <mergeCell ref="O28:O29"/>
    <mergeCell ref="O30:U30"/>
    <mergeCell ref="U27:U29"/>
    <mergeCell ref="U37:U38"/>
    <mergeCell ref="E35:E40"/>
    <mergeCell ref="M9:M11"/>
    <mergeCell ref="F15:F19"/>
    <mergeCell ref="G9:G13"/>
    <mergeCell ref="H9:H12"/>
    <mergeCell ref="G15:G19"/>
    <mergeCell ref="J36:J39"/>
    <mergeCell ref="F36:F39"/>
    <mergeCell ref="I35:I40"/>
    <mergeCell ref="E9:E13"/>
    <mergeCell ref="N9:N11"/>
    <mergeCell ref="K9:K12"/>
    <mergeCell ref="J9:J12"/>
    <mergeCell ref="F9:F13"/>
    <mergeCell ref="E15:E19"/>
    <mergeCell ref="I15:I18"/>
    <mergeCell ref="O15:O17"/>
    <mergeCell ref="L15:L17"/>
    <mergeCell ref="O27:Q27"/>
    <mergeCell ref="S29:T29"/>
    <mergeCell ref="L9:L11"/>
    <mergeCell ref="N15:N17"/>
    <mergeCell ref="P9:P10"/>
    <mergeCell ref="Q9:Q10"/>
    <mergeCell ref="R9:R10"/>
    <mergeCell ref="S9:S10"/>
    <mergeCell ref="D9:D13"/>
    <mergeCell ref="D15:D19"/>
    <mergeCell ref="S37:S38"/>
    <mergeCell ref="O9:O11"/>
    <mergeCell ref="R27:T28"/>
    <mergeCell ref="I9:I12"/>
    <mergeCell ref="H15:H18"/>
    <mergeCell ref="J15:J18"/>
    <mergeCell ref="K15:K18"/>
    <mergeCell ref="M15:M17"/>
    <mergeCell ref="W91:W93"/>
    <mergeCell ref="Z109:Z111"/>
    <mergeCell ref="W55:W57"/>
    <mergeCell ref="W73:W75"/>
    <mergeCell ref="O106:AA106"/>
    <mergeCell ref="O107:AA107"/>
    <mergeCell ref="O108:AA108"/>
    <mergeCell ref="U73:U74"/>
    <mergeCell ref="O103:AA103"/>
    <mergeCell ref="O104:AA104"/>
    <mergeCell ref="X109:X111"/>
    <mergeCell ref="T55:T56"/>
    <mergeCell ref="U55:U56"/>
    <mergeCell ref="R55:R56"/>
    <mergeCell ref="S55:S56"/>
    <mergeCell ref="O144:V144"/>
    <mergeCell ref="R91:R92"/>
    <mergeCell ref="S91:S92"/>
    <mergeCell ref="T91:T92"/>
    <mergeCell ref="U91:U92"/>
    <mergeCell ref="L197:L200"/>
    <mergeCell ref="M197:M200"/>
    <mergeCell ref="N197:N200"/>
    <mergeCell ref="O197:O199"/>
    <mergeCell ref="P197:P199"/>
    <mergeCell ref="AB110:AB112"/>
    <mergeCell ref="O127:V127"/>
    <mergeCell ref="O145:V145"/>
    <mergeCell ref="O143:V143"/>
    <mergeCell ref="W109:W111"/>
    <mergeCell ref="F72:F75"/>
    <mergeCell ref="J72:J75"/>
    <mergeCell ref="I71:I76"/>
    <mergeCell ref="F130:F133"/>
    <mergeCell ref="J130:J133"/>
    <mergeCell ref="I129:I134"/>
    <mergeCell ref="J109:J112"/>
    <mergeCell ref="F90:F93"/>
    <mergeCell ref="J90:J93"/>
    <mergeCell ref="P15:P16"/>
    <mergeCell ref="A220:A233"/>
    <mergeCell ref="B221:B232"/>
    <mergeCell ref="C222:C231"/>
    <mergeCell ref="D223:D230"/>
    <mergeCell ref="E224:E229"/>
    <mergeCell ref="F225:F228"/>
    <mergeCell ref="F54:F57"/>
    <mergeCell ref="I53:I58"/>
    <mergeCell ref="J54:J57"/>
    <mergeCell ref="A179:A188"/>
    <mergeCell ref="B180:B187"/>
    <mergeCell ref="C181:C186"/>
    <mergeCell ref="D182:D185"/>
    <mergeCell ref="A193:A204"/>
    <mergeCell ref="B194:B203"/>
    <mergeCell ref="C195:C202"/>
    <mergeCell ref="E107:E114"/>
    <mergeCell ref="A103:A118"/>
    <mergeCell ref="B104:B117"/>
    <mergeCell ref="C105:C116"/>
    <mergeCell ref="D106:D114"/>
    <mergeCell ref="A143:A156"/>
    <mergeCell ref="E129:E134"/>
    <mergeCell ref="B144:B155"/>
    <mergeCell ref="C145:C154"/>
    <mergeCell ref="D146:D153"/>
    <mergeCell ref="A238:A251"/>
    <mergeCell ref="B239:B250"/>
    <mergeCell ref="C240:C249"/>
    <mergeCell ref="D241:D248"/>
    <mergeCell ref="E242:E247"/>
    <mergeCell ref="I242:I247"/>
    <mergeCell ref="F243:F246"/>
    <mergeCell ref="CC244:CC245"/>
    <mergeCell ref="CD244:CD245"/>
    <mergeCell ref="CE244:CE245"/>
    <mergeCell ref="I88:I95"/>
    <mergeCell ref="G109:G112"/>
    <mergeCell ref="F108:F113"/>
    <mergeCell ref="I108:I113"/>
    <mergeCell ref="R226:R227"/>
    <mergeCell ref="S226:S227"/>
    <mergeCell ref="K197:K200"/>
    <mergeCell ref="O224:V224"/>
    <mergeCell ref="O225:V225"/>
    <mergeCell ref="AF244:AF245"/>
    <mergeCell ref="AG244:AG245"/>
    <mergeCell ref="AH244:AH245"/>
    <mergeCell ref="AI244:AI245"/>
    <mergeCell ref="W226:W228"/>
    <mergeCell ref="U226:U227"/>
    <mergeCell ref="Y244:Y245"/>
    <mergeCell ref="Z244:Z245"/>
    <mergeCell ref="AA244:AA245"/>
    <mergeCell ref="AB244:AB245"/>
    <mergeCell ref="W149:W151"/>
    <mergeCell ref="J243:J246"/>
    <mergeCell ref="J225:J228"/>
    <mergeCell ref="I224:I229"/>
    <mergeCell ref="CH244:CH246"/>
    <mergeCell ref="R244:R245"/>
    <mergeCell ref="S244:S245"/>
    <mergeCell ref="T244:T245"/>
    <mergeCell ref="U244:U245"/>
    <mergeCell ref="T226:T227"/>
    <mergeCell ref="O90:V90"/>
    <mergeCell ref="T131:T132"/>
    <mergeCell ref="O148:V148"/>
    <mergeCell ref="T149:T150"/>
    <mergeCell ref="R149:R150"/>
    <mergeCell ref="U149:U150"/>
    <mergeCell ref="O146:V146"/>
    <mergeCell ref="O128:V128"/>
    <mergeCell ref="O130:V130"/>
    <mergeCell ref="O126:V126"/>
    <mergeCell ref="AC197:AC198"/>
    <mergeCell ref="AD197:AD198"/>
    <mergeCell ref="AE197:AE198"/>
    <mergeCell ref="U197:U198"/>
    <mergeCell ref="O182:W182"/>
    <mergeCell ref="O85:V85"/>
    <mergeCell ref="O86:V86"/>
    <mergeCell ref="O87:V87"/>
    <mergeCell ref="O88:V88"/>
    <mergeCell ref="O89:V89"/>
    <mergeCell ref="Q197:Q199"/>
    <mergeCell ref="R197:R199"/>
    <mergeCell ref="S197:S198"/>
    <mergeCell ref="T197:T198"/>
    <mergeCell ref="V197:V198"/>
    <mergeCell ref="AB197:AB198"/>
    <mergeCell ref="BC244:BC245"/>
    <mergeCell ref="BD244:BD245"/>
    <mergeCell ref="AT244:AT245"/>
    <mergeCell ref="AU244:AU245"/>
    <mergeCell ref="AV244:AV245"/>
    <mergeCell ref="AW244:AW245"/>
    <mergeCell ref="BA244:BA245"/>
    <mergeCell ref="BB244:BB245"/>
    <mergeCell ref="O221:V221"/>
    <mergeCell ref="O222:V222"/>
    <mergeCell ref="O223:V223"/>
    <mergeCell ref="AG197:AG201"/>
    <mergeCell ref="AM244:AM245"/>
    <mergeCell ref="AN244:AN245"/>
    <mergeCell ref="AO244:AO245"/>
    <mergeCell ref="AP244:AP245"/>
    <mergeCell ref="BY244:BY245"/>
    <mergeCell ref="BO244:BO245"/>
    <mergeCell ref="BP244:BP245"/>
    <mergeCell ref="BQ244:BQ245"/>
    <mergeCell ref="BR244:BR245"/>
    <mergeCell ref="BH244:BH245"/>
    <mergeCell ref="BI244:BI245"/>
    <mergeCell ref="BJ244:BJ245"/>
    <mergeCell ref="BK244:BK245"/>
    <mergeCell ref="CF244:CF245"/>
    <mergeCell ref="O238:CG238"/>
    <mergeCell ref="O239:CG239"/>
    <mergeCell ref="O240:CG240"/>
    <mergeCell ref="O241:CG241"/>
    <mergeCell ref="O242:CG242"/>
    <mergeCell ref="O243:CG243"/>
    <mergeCell ref="BV244:BV245"/>
    <mergeCell ref="BW244:BW245"/>
    <mergeCell ref="BX244:BX245"/>
  </mergeCells>
  <phoneticPr fontId="8" type="noConversion"/>
  <dataValidations xWindow="636" yWindow="660" count="26">
    <dataValidation type="textLength" operator="lessThanOrEqual" allowBlank="1" showInputMessage="1" showErrorMessage="1" errorTitle="Ошибка" error="Допускается ввод не более 900 символов!" sqref="K292 I332 E307 I344:I346 J9:J10 E4 J15:J16 AB211 U260:X260 G312 F277:F278 F281:F282 F285:F288 F273:F274 M264:P264 M268:P268 G327 E256 F292:H292 I317 E322 E312 E317 G322 I322 I327:I328 E328 E297:E298">
      <formula1>900</formula1>
    </dataValidation>
    <dataValidation type="decimal" allowBlank="1" showErrorMessage="1" errorTitle="Ошибка" error="Допускается ввод только действительных чисел!" sqref="Q183:R183 Z197:AA197 X211 O244 V244 AC244 AJ244 AQ244 AX244 BE244 BL244 BS244 BZ244">
      <formula1>-9.99999999999999E+23</formula1>
      <formula2>9.99999999999999E+23</formula2>
    </dataValidation>
    <dataValidation allowBlank="1" showInputMessage="1" showErrorMessage="1" prompt="Для выбора выполните двойной щелчок левой клавиши мыши по соответствующей ячейке." sqref="K15:K16 O15:O16 Q211 G9:G10 K9:K10 O9:O10 S37 S55 S73 S167:S168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292 J268:L268 R260:T260 J264:L264 U183 R37 T37 R55 T55 R73 T73 R167:R168 T167:T168"/>
    <dataValidation allowBlank="1" promptTitle="checkPeriodRange" sqref="R184 Q38 Q56 Q74 Q168 Q92 Q132 Q150 V109:V110"/>
    <dataValidation type="decimal" allowBlank="1" showErrorMessage="1" errorTitle="Ошибка" error="Допускается ввод только неотрицательных чисел!" sqref="F268:I268 F264:I264 F260:Q260 O167 P183 H216:S216">
      <formula1>0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G216 M109 M167">
      <formula1>kind_of_heat_transfer</formula1>
    </dataValidation>
    <dataValidation type="list" allowBlank="1" showInputMessage="1" showErrorMessage="1" errorTitle="Ошибка" error="Выберите значение из списка" prompt="Выберите значение из списка" sqref="F216">
      <formula1>kind_of_tariff_unit</formula1>
    </dataValidation>
    <dataValidation type="list" allowBlank="1" showInputMessage="1" showErrorMessage="1" errorTitle="Ошибка" error="Выберите значение из списка" sqref="O35 O53 O71 O165 O224 O242">
      <formula1>kind_of_scheme_in</formula1>
    </dataValidation>
    <dataValidation type="list" allowBlank="1" showInputMessage="1" showErrorMessage="1" errorTitle="Ошибка" error="Выберите значение из списка" sqref="O108">
      <formula1>kind_of_cons</formula1>
    </dataValidation>
    <dataValidation type="list" allowBlank="1" showInputMessage="1" showErrorMessage="1" errorTitle="Ошибка" error="Выберите значение из списка" sqref="M149 M226 M244">
      <formula1>kind_of_heat_transfer</formula1>
    </dataValidation>
    <dataValidation type="list" allowBlank="1" showInputMessage="1" showErrorMessage="1" errorTitle="Ошибка" error="Выберите значение из списка" prompt="Выберите значение из списка" sqref="E9:E10">
      <formula1>kind_group_rates_load_filter</formula1>
    </dataValidation>
    <dataValidation allowBlank="1" showInputMessage="1" showErrorMessage="1" prompt="Выберите виды деятельности, выполнив двойной щелчок левой кнопки мыши по ячейке." sqref="F9:F10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9:N11 N15:N17">
      <formula1>DESCRIPTION_TERRITORY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17 J292 F312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G332">
      <formula1>"a"</formula1>
    </dataValidation>
    <dataValidation allowBlank="1" sqref="L81:U81 L234:U234 L253:U253 L252:W252 L246:CG246 L247:CH251"/>
    <dataValidation type="list" allowBlank="1" showInputMessage="1" showErrorMessage="1" errorTitle="Ошибка" error="Выберите значение из списка" prompt="Выберите значение из списка" sqref="E29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Укажите поставщика" sqref="M110 M120">
      <formula1>900</formula1>
    </dataValidation>
    <dataValidation allowBlank="1" prompt="Для выбора выполните двойной щелчок левой клавиши мыши по соответствующей ячейке." sqref="L175:U175 L100:W100"/>
    <dataValidation type="textLength" operator="lessThanOrEqual" allowBlank="1" showErrorMessage="1" errorTitle="Ошибка" error="Допускается ввод не более 900 символов!" sqref="M197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Укажите заявителя" sqref="M183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Q207:Q209">
      <formula1>kind_of_load4</formula1>
    </dataValidation>
    <dataValidation type="list" allowBlank="1" showInputMessage="1" showErrorMessage="1" errorTitle="Ошибка" error="Выберите значение из списка" prompt="Выберите значение из списка" sqref="U207:U208 U211:U212">
      <formula1>kind_of_nets</formula1>
    </dataValidation>
    <dataValidation type="list" allowBlank="1" showInputMessage="1" showErrorMessage="1" errorTitle="Ошибка" error="Выберите значение из списка" prompt="Выберите значение из списка" sqref="Y207 Y211">
      <formula1>kind_of_diameters</formula1>
    </dataValidation>
    <dataValidation type="list" allowBlank="1" showInputMessage="1" showErrorMessage="1" errorTitle="Ошибка" error="Выберите значение из списка" prompt="Выберите значение из списка" sqref="O36:V36 O54:V54 O72:V72 O130:V130 O148:V148 O225:V225 O166 O90 O243">
      <formula1>kind_of_cons</formula1>
    </dataValidation>
  </dataValidation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BC87"/>
  <sheetViews>
    <sheetView showGridLines="0" zoomScaleNormal="100" workbookViewId="0"/>
  </sheetViews>
  <sheetFormatPr defaultColWidth="9.125" defaultRowHeight="11.4"/>
  <cols>
    <col min="1" max="1" width="32.625" style="7" customWidth="1"/>
    <col min="2" max="2" width="9.125" style="142"/>
    <col min="3" max="3" width="9.125" style="145"/>
    <col min="4" max="4" width="26.625" style="145" customWidth="1"/>
    <col min="5" max="6" width="26.625" style="82" customWidth="1"/>
    <col min="7" max="7" width="31.375" style="82" customWidth="1"/>
    <col min="8" max="8" width="40.875" style="82" customWidth="1"/>
    <col min="9" max="9" width="14.625" style="82" customWidth="1"/>
    <col min="10" max="10" width="26.875" style="82" customWidth="1"/>
    <col min="11" max="11" width="50" style="82" customWidth="1"/>
    <col min="12" max="13" width="10.75" style="82" customWidth="1"/>
    <col min="14" max="14" width="55.125" style="82" customWidth="1"/>
    <col min="15" max="15" width="31.875" style="82" customWidth="1"/>
    <col min="16" max="16" width="23.875" style="82" customWidth="1"/>
    <col min="17" max="17" width="46.625" style="82" customWidth="1"/>
    <col min="18" max="18" width="24" style="82" bestFit="1" customWidth="1"/>
    <col min="19" max="19" width="20.625" style="82" customWidth="1"/>
    <col min="20" max="20" width="22" style="82" customWidth="1"/>
    <col min="21" max="22" width="26.375" style="82" customWidth="1"/>
    <col min="23" max="23" width="8.25" style="82" hidden="1" customWidth="1"/>
    <col min="24" max="24" width="59.75" style="82" customWidth="1"/>
    <col min="25" max="25" width="49.125" style="82" customWidth="1"/>
    <col min="26" max="26" width="11.125" style="82" customWidth="1"/>
    <col min="27" max="30" width="29" style="82" customWidth="1"/>
    <col min="31" max="31" width="9.125" style="82"/>
    <col min="32" max="32" width="34.75" style="82" customWidth="1"/>
    <col min="33" max="33" width="9.125" style="82"/>
    <col min="34" max="35" width="34.375" style="82" customWidth="1"/>
    <col min="36" max="36" width="9.125" style="82"/>
    <col min="37" max="37" width="24.625" style="82" customWidth="1"/>
    <col min="38" max="38" width="9.125" style="82"/>
    <col min="39" max="39" width="26.125" style="82" customWidth="1"/>
    <col min="40" max="40" width="1.75" style="82" customWidth="1"/>
    <col min="41" max="41" width="9.125" style="82"/>
    <col min="42" max="43" width="47.875" style="82" customWidth="1"/>
    <col min="44" max="44" width="1.75" style="82" customWidth="1"/>
    <col min="45" max="45" width="21.375" style="82" customWidth="1"/>
    <col min="46" max="46" width="1.75" style="82" customWidth="1"/>
    <col min="47" max="47" width="31.25" style="82" bestFit="1" customWidth="1"/>
    <col min="48" max="48" width="1.75" style="82" customWidth="1"/>
    <col min="49" max="50" width="9.125" style="407"/>
    <col min="51" max="51" width="3.75" style="82" customWidth="1"/>
    <col min="52" max="52" width="20" style="82" customWidth="1"/>
    <col min="53" max="53" width="42.875" style="82" bestFit="1" customWidth="1"/>
    <col min="54" max="54" width="3.75" style="82" customWidth="1"/>
    <col min="55" max="55" width="55" style="82" customWidth="1"/>
    <col min="56" max="16384" width="9.125" style="82"/>
  </cols>
  <sheetData>
    <row r="1" spans="1:55" s="141" customFormat="1" ht="43.5" customHeight="1">
      <c r="A1" s="148" t="s">
        <v>67</v>
      </c>
      <c r="B1" s="148" t="s">
        <v>362</v>
      </c>
      <c r="C1" s="148" t="s">
        <v>86</v>
      </c>
      <c r="D1" s="148" t="s">
        <v>83</v>
      </c>
      <c r="E1" s="148" t="s">
        <v>185</v>
      </c>
      <c r="F1" s="148" t="s">
        <v>225</v>
      </c>
      <c r="G1" s="148" t="s">
        <v>202</v>
      </c>
      <c r="H1" s="148" t="s">
        <v>206</v>
      </c>
      <c r="I1" s="148" t="s">
        <v>224</v>
      </c>
      <c r="J1" s="148" t="s">
        <v>241</v>
      </c>
      <c r="K1" s="148" t="s">
        <v>245</v>
      </c>
      <c r="L1" s="148"/>
      <c r="M1" s="148"/>
      <c r="N1" s="99" t="s">
        <v>281</v>
      </c>
      <c r="O1" s="148" t="s">
        <v>272</v>
      </c>
      <c r="P1" s="148" t="s">
        <v>296</v>
      </c>
      <c r="Q1" s="148" t="s">
        <v>340</v>
      </c>
      <c r="R1" s="148" t="s">
        <v>21</v>
      </c>
      <c r="S1" s="148" t="s">
        <v>29</v>
      </c>
      <c r="T1" s="161" t="s">
        <v>35</v>
      </c>
      <c r="U1" s="161" t="s">
        <v>40</v>
      </c>
      <c r="V1" s="457"/>
      <c r="W1" s="458" t="s">
        <v>325</v>
      </c>
      <c r="X1" s="406" t="s">
        <v>294</v>
      </c>
      <c r="Y1" s="406" t="s">
        <v>308</v>
      </c>
      <c r="Z1" s="148"/>
      <c r="AA1" s="207" t="s">
        <v>363</v>
      </c>
      <c r="AB1" s="207"/>
      <c r="AC1" s="207" t="s">
        <v>364</v>
      </c>
      <c r="AD1" s="207"/>
      <c r="AF1" s="161" t="s">
        <v>337</v>
      </c>
      <c r="AH1" s="148" t="s">
        <v>338</v>
      </c>
      <c r="AI1" s="148" t="s">
        <v>339</v>
      </c>
      <c r="AK1" s="148" t="s">
        <v>354</v>
      </c>
      <c r="AM1" s="148" t="s">
        <v>355</v>
      </c>
      <c r="AP1" s="148" t="s">
        <v>371</v>
      </c>
      <c r="AQ1" s="148" t="s">
        <v>370</v>
      </c>
      <c r="AS1" s="406" t="s">
        <v>376</v>
      </c>
      <c r="AU1" s="161" t="s">
        <v>384</v>
      </c>
      <c r="AW1" s="408" t="s">
        <v>548</v>
      </c>
      <c r="AX1" s="408" t="s">
        <v>549</v>
      </c>
      <c r="AZ1" s="986" t="s">
        <v>582</v>
      </c>
      <c r="BA1" s="986"/>
      <c r="BC1" s="638" t="s">
        <v>725</v>
      </c>
    </row>
    <row r="2" spans="1:55" ht="102.6">
      <c r="A2" s="6" t="s">
        <v>101</v>
      </c>
      <c r="B2" s="44">
        <v>2000</v>
      </c>
      <c r="C2" s="44">
        <v>2013</v>
      </c>
      <c r="D2" s="44" t="s">
        <v>84</v>
      </c>
      <c r="E2" s="143" t="s">
        <v>186</v>
      </c>
      <c r="F2" s="143" t="s">
        <v>226</v>
      </c>
      <c r="G2" s="143" t="s">
        <v>200</v>
      </c>
      <c r="H2" s="143" t="s">
        <v>204</v>
      </c>
      <c r="I2" s="143" t="s">
        <v>93</v>
      </c>
      <c r="J2" s="143" t="s">
        <v>242</v>
      </c>
      <c r="K2" s="144" t="s">
        <v>246</v>
      </c>
      <c r="L2" s="178" t="s">
        <v>246</v>
      </c>
      <c r="M2" s="144">
        <v>1</v>
      </c>
      <c r="N2" s="573" t="s">
        <v>285</v>
      </c>
      <c r="O2" s="45" t="s">
        <v>643</v>
      </c>
      <c r="P2" s="577" t="s">
        <v>42</v>
      </c>
      <c r="Q2" s="180" t="s">
        <v>3</v>
      </c>
      <c r="R2" s="183" t="s">
        <v>24</v>
      </c>
      <c r="S2" s="181" t="s">
        <v>26</v>
      </c>
      <c r="T2" s="182" t="s">
        <v>30</v>
      </c>
      <c r="U2" s="178" t="s">
        <v>36</v>
      </c>
      <c r="V2" s="740">
        <v>1</v>
      </c>
      <c r="W2" s="459"/>
      <c r="X2" s="460" t="s">
        <v>613</v>
      </c>
      <c r="Y2" s="44" t="s">
        <v>638</v>
      </c>
      <c r="Z2" s="160"/>
      <c r="AA2" s="44" t="s">
        <v>718</v>
      </c>
      <c r="AB2" s="209" t="s">
        <v>718</v>
      </c>
      <c r="AC2" s="44" t="s">
        <v>310</v>
      </c>
      <c r="AD2" s="209" t="s">
        <v>310</v>
      </c>
      <c r="AF2" s="45" t="s">
        <v>36</v>
      </c>
      <c r="AH2" s="143" t="s">
        <v>342</v>
      </c>
      <c r="AI2" s="143" t="s">
        <v>342</v>
      </c>
      <c r="AK2" s="143" t="s">
        <v>346</v>
      </c>
      <c r="AM2" s="143" t="s">
        <v>356</v>
      </c>
      <c r="AP2" s="735" t="s">
        <v>613</v>
      </c>
      <c r="AQ2" s="736" t="s">
        <v>771</v>
      </c>
      <c r="AS2" s="44" t="s">
        <v>374</v>
      </c>
      <c r="AU2" s="45" t="s">
        <v>377</v>
      </c>
      <c r="AW2" s="409" t="s">
        <v>550</v>
      </c>
      <c r="AX2" s="410" t="s">
        <v>550</v>
      </c>
      <c r="AZ2" s="445" t="s">
        <v>583</v>
      </c>
      <c r="BA2" s="446" t="s">
        <v>584</v>
      </c>
      <c r="BC2" s="632" t="s">
        <v>726</v>
      </c>
    </row>
    <row r="3" spans="1:55" ht="114">
      <c r="A3" s="6" t="s">
        <v>102</v>
      </c>
      <c r="B3" s="44">
        <v>2001</v>
      </c>
      <c r="C3" s="44">
        <v>2014</v>
      </c>
      <c r="D3" s="44" t="s">
        <v>85</v>
      </c>
      <c r="E3" s="143" t="s">
        <v>187</v>
      </c>
      <c r="F3" s="143" t="s">
        <v>227</v>
      </c>
      <c r="G3" s="143" t="s">
        <v>201</v>
      </c>
      <c r="H3" s="143" t="s">
        <v>205</v>
      </c>
      <c r="I3" s="143" t="s">
        <v>49</v>
      </c>
      <c r="J3" s="143" t="s">
        <v>282</v>
      </c>
      <c r="K3" s="144" t="s">
        <v>248</v>
      </c>
      <c r="L3" s="144" t="s">
        <v>248</v>
      </c>
      <c r="M3" s="144">
        <v>2</v>
      </c>
      <c r="N3" s="573" t="s">
        <v>259</v>
      </c>
      <c r="O3" s="45" t="s">
        <v>644</v>
      </c>
      <c r="P3" s="577" t="s">
        <v>43</v>
      </c>
      <c r="Q3" s="180" t="s">
        <v>301</v>
      </c>
      <c r="R3" s="179" t="s">
        <v>303</v>
      </c>
      <c r="S3" s="181" t="s">
        <v>27</v>
      </c>
      <c r="T3" s="182" t="s">
        <v>31</v>
      </c>
      <c r="U3" s="178" t="s">
        <v>37</v>
      </c>
      <c r="V3" s="740">
        <v>2</v>
      </c>
      <c r="W3" s="459"/>
      <c r="X3" s="460" t="s">
        <v>771</v>
      </c>
      <c r="Y3" s="44" t="s">
        <v>638</v>
      </c>
      <c r="Z3" s="160"/>
      <c r="AA3" s="44" t="s">
        <v>719</v>
      </c>
      <c r="AB3" s="209" t="s">
        <v>719</v>
      </c>
      <c r="AC3" s="44" t="s">
        <v>311</v>
      </c>
      <c r="AD3" s="209" t="s">
        <v>311</v>
      </c>
      <c r="AF3" s="45" t="s">
        <v>37</v>
      </c>
      <c r="AH3" s="143" t="s">
        <v>365</v>
      </c>
      <c r="AI3" s="143" t="s">
        <v>344</v>
      </c>
      <c r="AK3" s="143" t="s">
        <v>347</v>
      </c>
      <c r="AM3" s="143" t="s">
        <v>357</v>
      </c>
      <c r="AP3" s="735" t="s">
        <v>772</v>
      </c>
      <c r="AQ3" s="736" t="s">
        <v>614</v>
      </c>
      <c r="AS3" s="44" t="s">
        <v>375</v>
      </c>
      <c r="AU3" s="45" t="s">
        <v>378</v>
      </c>
      <c r="AW3" s="409" t="s">
        <v>551</v>
      </c>
      <c r="AX3" s="410" t="s">
        <v>551</v>
      </c>
      <c r="AZ3" s="146" t="s">
        <v>654</v>
      </c>
      <c r="BA3" s="179" t="s">
        <v>653</v>
      </c>
      <c r="BC3" s="632" t="s">
        <v>727</v>
      </c>
    </row>
    <row r="4" spans="1:55" ht="114">
      <c r="A4" s="6" t="s">
        <v>103</v>
      </c>
      <c r="B4" s="44">
        <v>2002</v>
      </c>
      <c r="C4" s="44">
        <v>2015</v>
      </c>
      <c r="E4" s="143" t="s">
        <v>188</v>
      </c>
      <c r="F4" s="143" t="s">
        <v>228</v>
      </c>
      <c r="H4" s="143" t="s">
        <v>2</v>
      </c>
      <c r="I4" s="143" t="s">
        <v>50</v>
      </c>
      <c r="J4" s="143" t="s">
        <v>283</v>
      </c>
      <c r="K4" s="144" t="s">
        <v>249</v>
      </c>
      <c r="L4" s="144" t="s">
        <v>249</v>
      </c>
      <c r="M4" s="144">
        <v>3</v>
      </c>
      <c r="N4" s="573" t="s">
        <v>286</v>
      </c>
      <c r="O4" s="143" t="s">
        <v>645</v>
      </c>
      <c r="Q4" s="180" t="s">
        <v>23</v>
      </c>
      <c r="R4" s="179" t="s">
        <v>1826</v>
      </c>
      <c r="S4" s="181" t="s">
        <v>28</v>
      </c>
      <c r="T4" s="182" t="s">
        <v>32</v>
      </c>
      <c r="U4" s="178" t="s">
        <v>38</v>
      </c>
      <c r="V4" s="740">
        <v>3</v>
      </c>
      <c r="W4" s="459"/>
      <c r="X4" s="460" t="s">
        <v>762</v>
      </c>
      <c r="Y4" s="44" t="s">
        <v>638</v>
      </c>
      <c r="Z4" s="208"/>
      <c r="AC4" s="44" t="s">
        <v>312</v>
      </c>
      <c r="AD4" s="209" t="s">
        <v>312</v>
      </c>
      <c r="AF4" s="45" t="s">
        <v>38</v>
      </c>
      <c r="AH4" s="45" t="s">
        <v>368</v>
      </c>
      <c r="AK4" s="143" t="s">
        <v>348</v>
      </c>
      <c r="AM4" s="143" t="s">
        <v>358</v>
      </c>
      <c r="AP4" s="735" t="s">
        <v>771</v>
      </c>
      <c r="AQ4" s="736" t="s">
        <v>615</v>
      </c>
      <c r="AS4" s="44" t="s">
        <v>345</v>
      </c>
      <c r="AU4" s="45" t="s">
        <v>379</v>
      </c>
      <c r="AW4" s="409" t="s">
        <v>552</v>
      </c>
      <c r="AX4" s="410" t="s">
        <v>552</v>
      </c>
      <c r="AZ4" s="146" t="s">
        <v>664</v>
      </c>
      <c r="BA4" s="179" t="s">
        <v>663</v>
      </c>
      <c r="BC4" s="632" t="s">
        <v>728</v>
      </c>
    </row>
    <row r="5" spans="1:55" ht="34.200000000000003">
      <c r="A5" s="6" t="s">
        <v>104</v>
      </c>
      <c r="B5" s="44">
        <v>2003</v>
      </c>
      <c r="C5" s="44">
        <v>2016</v>
      </c>
      <c r="E5" s="143" t="s">
        <v>189</v>
      </c>
      <c r="F5" s="143" t="s">
        <v>229</v>
      </c>
      <c r="I5" s="143" t="s">
        <v>51</v>
      </c>
      <c r="K5" s="144" t="s">
        <v>247</v>
      </c>
      <c r="L5" s="144" t="s">
        <v>247</v>
      </c>
      <c r="M5" s="144">
        <v>4</v>
      </c>
      <c r="N5" s="574" t="s">
        <v>287</v>
      </c>
      <c r="O5" s="143" t="s">
        <v>646</v>
      </c>
      <c r="Q5" s="180" t="s">
        <v>302</v>
      </c>
      <c r="R5" s="179" t="s">
        <v>304</v>
      </c>
      <c r="T5" s="45" t="s">
        <v>33</v>
      </c>
      <c r="U5" s="178" t="s">
        <v>39</v>
      </c>
      <c r="V5" s="740">
        <v>4</v>
      </c>
      <c r="W5" s="459"/>
      <c r="X5" s="460" t="s">
        <v>614</v>
      </c>
      <c r="Y5" s="44" t="s">
        <v>662</v>
      </c>
      <c r="Z5" s="208">
        <v>1</v>
      </c>
      <c r="AF5" s="45" t="s">
        <v>327</v>
      </c>
      <c r="AH5" s="143" t="s">
        <v>366</v>
      </c>
      <c r="AK5" s="143" t="s">
        <v>349</v>
      </c>
      <c r="AM5" s="143" t="s">
        <v>359</v>
      </c>
      <c r="AP5" s="735" t="s">
        <v>614</v>
      </c>
      <c r="AQ5" s="736" t="s">
        <v>762</v>
      </c>
      <c r="AU5" s="45" t="s">
        <v>380</v>
      </c>
      <c r="AW5" s="409" t="s">
        <v>553</v>
      </c>
      <c r="AX5" s="410" t="s">
        <v>553</v>
      </c>
      <c r="AZ5" s="181" t="s">
        <v>665</v>
      </c>
      <c r="BA5" s="526" t="s">
        <v>671</v>
      </c>
      <c r="BC5" s="632" t="s">
        <v>729</v>
      </c>
    </row>
    <row r="6" spans="1:55" ht="45.6">
      <c r="A6" s="6" t="s">
        <v>105</v>
      </c>
      <c r="B6" s="44">
        <v>2004</v>
      </c>
      <c r="C6" s="44">
        <v>2017</v>
      </c>
      <c r="E6" s="143" t="s">
        <v>190</v>
      </c>
      <c r="F6" s="147"/>
      <c r="G6" s="148" t="s">
        <v>291</v>
      </c>
      <c r="H6" s="148" t="s">
        <v>258</v>
      </c>
      <c r="I6" s="143" t="s">
        <v>68</v>
      </c>
      <c r="J6" s="148" t="s">
        <v>264</v>
      </c>
      <c r="N6" s="574" t="s">
        <v>288</v>
      </c>
      <c r="O6" s="143" t="s">
        <v>647</v>
      </c>
      <c r="R6" s="179" t="s">
        <v>3</v>
      </c>
      <c r="T6" s="45" t="s">
        <v>34</v>
      </c>
      <c r="U6" s="178" t="s">
        <v>327</v>
      </c>
      <c r="V6" s="740">
        <v>5</v>
      </c>
      <c r="W6" s="459"/>
      <c r="X6" s="44" t="s">
        <v>615</v>
      </c>
      <c r="Y6" s="44" t="s">
        <v>672</v>
      </c>
      <c r="Z6" s="208"/>
      <c r="AA6" s="219"/>
      <c r="AH6" s="143" t="s">
        <v>367</v>
      </c>
      <c r="AK6" s="143" t="s">
        <v>350</v>
      </c>
      <c r="AM6" s="143" t="s">
        <v>360</v>
      </c>
      <c r="AP6" s="735" t="s">
        <v>615</v>
      </c>
      <c r="AQ6" s="736" t="s">
        <v>616</v>
      </c>
      <c r="AU6" s="220" t="s">
        <v>381</v>
      </c>
      <c r="AW6" s="409" t="s">
        <v>554</v>
      </c>
      <c r="AX6" s="410" t="s">
        <v>554</v>
      </c>
      <c r="AZ6" s="181" t="s">
        <v>666</v>
      </c>
      <c r="BA6" s="526" t="s">
        <v>676</v>
      </c>
    </row>
    <row r="7" spans="1:55" ht="34.200000000000003">
      <c r="A7" s="6" t="s">
        <v>106</v>
      </c>
      <c r="B7" s="44">
        <v>2005</v>
      </c>
      <c r="E7" s="143" t="s">
        <v>191</v>
      </c>
      <c r="F7" s="147"/>
      <c r="G7" s="143" t="s">
        <v>255</v>
      </c>
      <c r="H7" s="143" t="s">
        <v>257</v>
      </c>
      <c r="I7" s="143" t="s">
        <v>69</v>
      </c>
      <c r="J7" s="143" t="s">
        <v>284</v>
      </c>
      <c r="N7" s="575" t="s">
        <v>289</v>
      </c>
      <c r="O7" s="143" t="s">
        <v>648</v>
      </c>
      <c r="U7" s="178" t="s">
        <v>85</v>
      </c>
      <c r="V7" s="741" t="s">
        <v>69</v>
      </c>
      <c r="W7" s="459"/>
      <c r="X7" s="44" t="s">
        <v>616</v>
      </c>
      <c r="Y7" s="44" t="s">
        <v>662</v>
      </c>
      <c r="Z7" s="208"/>
      <c r="AA7" s="219"/>
      <c r="AH7" s="143" t="s">
        <v>343</v>
      </c>
      <c r="AK7" s="143" t="s">
        <v>351</v>
      </c>
      <c r="AM7" s="143" t="s">
        <v>361</v>
      </c>
      <c r="AP7" s="735" t="s">
        <v>762</v>
      </c>
      <c r="AQ7" s="736" t="s">
        <v>617</v>
      </c>
      <c r="AU7" s="220" t="s">
        <v>382</v>
      </c>
      <c r="AW7" s="409" t="s">
        <v>555</v>
      </c>
      <c r="AX7" s="410" t="s">
        <v>555</v>
      </c>
      <c r="AZ7" s="181" t="s">
        <v>684</v>
      </c>
      <c r="BA7" s="526" t="s">
        <v>685</v>
      </c>
    </row>
    <row r="8" spans="1:55" ht="34.200000000000003">
      <c r="A8" s="6" t="s">
        <v>107</v>
      </c>
      <c r="B8" s="44">
        <v>2006</v>
      </c>
      <c r="E8" s="143" t="s">
        <v>192</v>
      </c>
      <c r="F8" s="147"/>
      <c r="G8" s="143" t="s">
        <v>256</v>
      </c>
      <c r="H8" s="143" t="s">
        <v>263</v>
      </c>
      <c r="I8" s="143" t="s">
        <v>183</v>
      </c>
      <c r="J8" s="143" t="s">
        <v>280</v>
      </c>
      <c r="N8" s="576" t="s">
        <v>290</v>
      </c>
      <c r="O8" s="143" t="s">
        <v>649</v>
      </c>
      <c r="V8" s="741" t="s">
        <v>183</v>
      </c>
      <c r="W8" s="459"/>
      <c r="X8" s="44" t="s">
        <v>617</v>
      </c>
      <c r="Y8" s="44" t="s">
        <v>662</v>
      </c>
      <c r="Z8" s="208"/>
      <c r="AA8" s="219"/>
      <c r="AK8" s="143" t="s">
        <v>352</v>
      </c>
      <c r="AP8" s="735" t="s">
        <v>616</v>
      </c>
      <c r="AQ8" s="736" t="s">
        <v>620</v>
      </c>
      <c r="AU8" s="220" t="s">
        <v>383</v>
      </c>
      <c r="AW8" s="409" t="s">
        <v>556</v>
      </c>
      <c r="AX8" s="410" t="s">
        <v>556</v>
      </c>
      <c r="AZ8" s="146" t="s">
        <v>692</v>
      </c>
      <c r="BA8" s="179" t="s">
        <v>691</v>
      </c>
    </row>
    <row r="9" spans="1:55" ht="57">
      <c r="A9" s="6" t="s">
        <v>108</v>
      </c>
      <c r="B9" s="44">
        <v>2007</v>
      </c>
      <c r="E9" s="143" t="s">
        <v>193</v>
      </c>
      <c r="F9" s="147"/>
      <c r="G9" s="143" t="s">
        <v>263</v>
      </c>
      <c r="I9" s="143" t="s">
        <v>184</v>
      </c>
      <c r="O9" s="143" t="s">
        <v>650</v>
      </c>
      <c r="V9" s="741" t="s">
        <v>184</v>
      </c>
      <c r="W9" s="459"/>
      <c r="X9" s="44" t="s">
        <v>618</v>
      </c>
      <c r="Y9" s="44" t="s">
        <v>638</v>
      </c>
      <c r="Z9" s="208">
        <v>1</v>
      </c>
      <c r="AA9" s="219"/>
      <c r="AK9" s="143" t="s">
        <v>353</v>
      </c>
      <c r="AP9" s="735" t="s">
        <v>617</v>
      </c>
      <c r="AQ9" s="736" t="s">
        <v>619</v>
      </c>
      <c r="AW9" s="409" t="s">
        <v>557</v>
      </c>
      <c r="AX9" s="410" t="s">
        <v>557</v>
      </c>
      <c r="AZ9" s="146" t="s">
        <v>769</v>
      </c>
      <c r="BA9" s="179" t="s">
        <v>603</v>
      </c>
    </row>
    <row r="10" spans="1:55" ht="45.6">
      <c r="A10" s="6" t="s">
        <v>109</v>
      </c>
      <c r="B10" s="44">
        <v>2008</v>
      </c>
      <c r="E10" s="143" t="s">
        <v>194</v>
      </c>
      <c r="F10" s="147"/>
      <c r="I10" s="143" t="s">
        <v>208</v>
      </c>
      <c r="O10" s="143" t="s">
        <v>651</v>
      </c>
      <c r="V10" s="742" t="s">
        <v>208</v>
      </c>
      <c r="W10" s="739"/>
      <c r="X10" s="737" t="s">
        <v>619</v>
      </c>
      <c r="Y10" s="738" t="s">
        <v>686</v>
      </c>
      <c r="Z10" s="208"/>
      <c r="AP10" s="735" t="s">
        <v>620</v>
      </c>
      <c r="AQ10" s="736" t="s">
        <v>618</v>
      </c>
      <c r="AW10" s="409" t="s">
        <v>558</v>
      </c>
      <c r="AX10" s="410" t="s">
        <v>558</v>
      </c>
    </row>
    <row r="11" spans="1:55" ht="125.4">
      <c r="A11" s="6" t="s">
        <v>110</v>
      </c>
      <c r="B11" s="44">
        <v>2009</v>
      </c>
      <c r="E11" s="143" t="s">
        <v>195</v>
      </c>
      <c r="F11" s="147"/>
      <c r="I11" s="143" t="s">
        <v>209</v>
      </c>
      <c r="O11" s="45" t="s">
        <v>652</v>
      </c>
      <c r="V11" s="741" t="s">
        <v>209</v>
      </c>
      <c r="W11" s="461"/>
      <c r="X11" s="460" t="s">
        <v>620</v>
      </c>
      <c r="Y11" s="44" t="s">
        <v>674</v>
      </c>
      <c r="Z11" s="208"/>
      <c r="AP11" s="735" t="s">
        <v>619</v>
      </c>
      <c r="AQ11" s="526" t="s">
        <v>613</v>
      </c>
      <c r="AW11" s="409" t="s">
        <v>559</v>
      </c>
      <c r="AX11" s="410" t="s">
        <v>559</v>
      </c>
    </row>
    <row r="12" spans="1:55" ht="34.200000000000003">
      <c r="A12" s="6" t="s">
        <v>65</v>
      </c>
      <c r="B12" s="44">
        <v>2010</v>
      </c>
      <c r="E12" s="143" t="s">
        <v>196</v>
      </c>
      <c r="F12" s="147"/>
      <c r="G12" s="148" t="s">
        <v>292</v>
      </c>
      <c r="H12" s="148" t="s">
        <v>260</v>
      </c>
      <c r="I12" s="143" t="s">
        <v>210</v>
      </c>
      <c r="O12" s="45" t="s">
        <v>3</v>
      </c>
      <c r="V12" s="741" t="s">
        <v>210</v>
      </c>
      <c r="W12" s="181"/>
      <c r="X12" s="460" t="s">
        <v>765</v>
      </c>
      <c r="Y12" s="44" t="s">
        <v>638</v>
      </c>
      <c r="AP12" s="735" t="s">
        <v>618</v>
      </c>
      <c r="AW12" s="409" t="s">
        <v>209</v>
      </c>
      <c r="AX12" s="410" t="s">
        <v>209</v>
      </c>
    </row>
    <row r="13" spans="1:55" ht="22.8">
      <c r="A13" s="6" t="s">
        <v>111</v>
      </c>
      <c r="B13" s="44">
        <v>2011</v>
      </c>
      <c r="E13" s="143" t="s">
        <v>197</v>
      </c>
      <c r="F13" s="147"/>
      <c r="G13" s="143" t="s">
        <v>261</v>
      </c>
      <c r="H13" s="143" t="s">
        <v>262</v>
      </c>
      <c r="I13" s="143" t="s">
        <v>211</v>
      </c>
      <c r="V13" s="741" t="s">
        <v>211</v>
      </c>
      <c r="W13" s="181"/>
      <c r="X13" s="181"/>
      <c r="Y13" s="181"/>
      <c r="AW13" s="409" t="s">
        <v>210</v>
      </c>
      <c r="AX13" s="410" t="s">
        <v>210</v>
      </c>
    </row>
    <row r="14" spans="1:55" ht="45.6">
      <c r="A14" s="6" t="s">
        <v>66</v>
      </c>
      <c r="B14" s="44">
        <v>2012</v>
      </c>
      <c r="G14" s="143" t="s">
        <v>263</v>
      </c>
      <c r="H14" s="143" t="s">
        <v>263</v>
      </c>
      <c r="I14" s="143" t="s">
        <v>212</v>
      </c>
      <c r="N14" s="99" t="s">
        <v>316</v>
      </c>
      <c r="V14" s="740">
        <v>13</v>
      </c>
      <c r="W14" s="459"/>
      <c r="X14" s="460" t="s">
        <v>772</v>
      </c>
      <c r="Y14" s="44" t="s">
        <v>638</v>
      </c>
      <c r="AW14" s="409" t="s">
        <v>211</v>
      </c>
      <c r="AX14" s="410" t="s">
        <v>211</v>
      </c>
    </row>
    <row r="15" spans="1:55" ht="66">
      <c r="A15" s="6" t="s">
        <v>441</v>
      </c>
      <c r="B15" s="44">
        <v>2013</v>
      </c>
      <c r="I15" s="143" t="s">
        <v>213</v>
      </c>
      <c r="N15" s="177" t="s">
        <v>324</v>
      </c>
      <c r="X15" s="218"/>
      <c r="AW15" s="409" t="s">
        <v>212</v>
      </c>
      <c r="AX15" s="410" t="s">
        <v>212</v>
      </c>
    </row>
    <row r="16" spans="1:55" ht="21" customHeight="1">
      <c r="A16" s="6" t="s">
        <v>112</v>
      </c>
      <c r="B16" s="44">
        <v>2014</v>
      </c>
      <c r="I16" s="143" t="s">
        <v>214</v>
      </c>
      <c r="N16" s="177" t="s">
        <v>323</v>
      </c>
      <c r="AW16" s="409" t="s">
        <v>213</v>
      </c>
      <c r="AX16" s="410" t="s">
        <v>213</v>
      </c>
    </row>
    <row r="17" spans="1:50" ht="21" customHeight="1">
      <c r="A17" s="6" t="s">
        <v>113</v>
      </c>
      <c r="B17" s="44">
        <v>2015</v>
      </c>
      <c r="I17" s="143" t="s">
        <v>215</v>
      </c>
      <c r="N17" s="177" t="s">
        <v>322</v>
      </c>
      <c r="X17" s="218"/>
      <c r="AW17" s="409" t="s">
        <v>214</v>
      </c>
      <c r="AX17" s="410" t="s">
        <v>214</v>
      </c>
    </row>
    <row r="18" spans="1:50" ht="21" customHeight="1">
      <c r="A18" s="6" t="s">
        <v>114</v>
      </c>
      <c r="B18" s="44">
        <v>2016</v>
      </c>
      <c r="I18" s="143" t="s">
        <v>216</v>
      </c>
      <c r="N18" s="177" t="s">
        <v>321</v>
      </c>
      <c r="X18" s="218"/>
      <c r="AW18" s="409" t="s">
        <v>215</v>
      </c>
      <c r="AX18" s="410" t="s">
        <v>215</v>
      </c>
    </row>
    <row r="19" spans="1:50" ht="21" customHeight="1">
      <c r="A19" s="6" t="s">
        <v>115</v>
      </c>
      <c r="B19" s="44">
        <v>2017</v>
      </c>
      <c r="I19" s="143" t="s">
        <v>217</v>
      </c>
      <c r="N19" s="177" t="s">
        <v>320</v>
      </c>
      <c r="X19" s="218"/>
      <c r="AW19" s="409" t="s">
        <v>216</v>
      </c>
      <c r="AX19" s="410" t="s">
        <v>216</v>
      </c>
    </row>
    <row r="20" spans="1:50" ht="21" customHeight="1">
      <c r="A20" s="6" t="s">
        <v>116</v>
      </c>
      <c r="B20" s="44">
        <v>2018</v>
      </c>
      <c r="I20" s="143" t="s">
        <v>218</v>
      </c>
      <c r="N20" s="177" t="s">
        <v>319</v>
      </c>
      <c r="AW20" s="409" t="s">
        <v>217</v>
      </c>
      <c r="AX20" s="410" t="s">
        <v>217</v>
      </c>
    </row>
    <row r="21" spans="1:50" ht="21" customHeight="1">
      <c r="A21" s="6" t="s">
        <v>117</v>
      </c>
      <c r="B21" s="44">
        <v>2019</v>
      </c>
      <c r="I21" s="143" t="s">
        <v>219</v>
      </c>
      <c r="N21" s="177" t="s">
        <v>318</v>
      </c>
      <c r="AW21" s="409" t="s">
        <v>218</v>
      </c>
      <c r="AX21" s="410" t="s">
        <v>218</v>
      </c>
    </row>
    <row r="22" spans="1:50" ht="21" customHeight="1">
      <c r="A22" s="6" t="s">
        <v>118</v>
      </c>
      <c r="B22" s="44">
        <v>2020</v>
      </c>
      <c r="N22" s="177" t="s">
        <v>317</v>
      </c>
      <c r="AW22" s="409" t="s">
        <v>219</v>
      </c>
      <c r="AX22" s="410" t="s">
        <v>219</v>
      </c>
    </row>
    <row r="23" spans="1:50" ht="21" customHeight="1">
      <c r="A23" s="6" t="s">
        <v>119</v>
      </c>
      <c r="B23" s="44">
        <v>2021</v>
      </c>
      <c r="AW23" s="409" t="s">
        <v>560</v>
      </c>
      <c r="AX23" s="410" t="s">
        <v>560</v>
      </c>
    </row>
    <row r="24" spans="1:50" ht="21" customHeight="1">
      <c r="A24" s="6" t="s">
        <v>120</v>
      </c>
      <c r="B24" s="44">
        <v>2022</v>
      </c>
      <c r="AW24" s="409" t="s">
        <v>561</v>
      </c>
      <c r="AX24" s="410" t="s">
        <v>561</v>
      </c>
    </row>
    <row r="25" spans="1:50">
      <c r="A25" s="6" t="s">
        <v>121</v>
      </c>
      <c r="B25" s="44">
        <v>2023</v>
      </c>
      <c r="AW25" s="409" t="s">
        <v>562</v>
      </c>
      <c r="AX25" s="410" t="s">
        <v>562</v>
      </c>
    </row>
    <row r="26" spans="1:50">
      <c r="A26" s="6" t="s">
        <v>122</v>
      </c>
      <c r="B26" s="44">
        <v>2024</v>
      </c>
      <c r="AX26" s="410" t="s">
        <v>563</v>
      </c>
    </row>
    <row r="27" spans="1:50">
      <c r="A27" s="6" t="s">
        <v>123</v>
      </c>
      <c r="B27" s="44">
        <v>2025</v>
      </c>
      <c r="AX27" s="410" t="s">
        <v>564</v>
      </c>
    </row>
    <row r="28" spans="1:50">
      <c r="A28" s="6" t="s">
        <v>124</v>
      </c>
      <c r="D28" s="270"/>
      <c r="E28" s="271"/>
      <c r="F28" s="271"/>
      <c r="H28" s="272" t="s">
        <v>408</v>
      </c>
      <c r="AX28" s="410" t="s">
        <v>565</v>
      </c>
    </row>
    <row r="29" spans="1:50">
      <c r="A29" s="6" t="s">
        <v>125</v>
      </c>
      <c r="D29" s="273" t="s">
        <v>409</v>
      </c>
      <c r="E29" s="274" t="str">
        <f>IF(periodStart = "","", periodStart)</f>
        <v>01.01.2019</v>
      </c>
      <c r="F29" s="274" t="str">
        <f>IF(periodEnd = "","", periodEnd)</f>
        <v>31.12.2023</v>
      </c>
      <c r="H29" s="275" t="s">
        <v>1870</v>
      </c>
      <c r="AX29" s="410" t="s">
        <v>566</v>
      </c>
    </row>
    <row r="30" spans="1:50">
      <c r="A30" s="6" t="s">
        <v>126</v>
      </c>
      <c r="D30" s="276"/>
      <c r="E30" s="277"/>
      <c r="F30" s="277"/>
      <c r="AX30" s="410" t="s">
        <v>567</v>
      </c>
    </row>
    <row r="31" spans="1:50" ht="13.2">
      <c r="A31" s="6" t="s">
        <v>127</v>
      </c>
      <c r="D31" s="270"/>
      <c r="E31" s="271"/>
      <c r="F31" s="271"/>
      <c r="H31" s="278"/>
      <c r="AX31" s="410" t="s">
        <v>568</v>
      </c>
    </row>
    <row r="32" spans="1:50">
      <c r="A32" s="6" t="s">
        <v>128</v>
      </c>
      <c r="D32" s="273" t="s">
        <v>410</v>
      </c>
      <c r="E32" s="279"/>
      <c r="F32" s="279"/>
      <c r="H32" s="280" t="s">
        <v>411</v>
      </c>
      <c r="O32" s="82" t="s">
        <v>643</v>
      </c>
      <c r="AX32" s="410" t="s">
        <v>569</v>
      </c>
    </row>
    <row r="33" spans="1:50">
      <c r="A33" s="6" t="s">
        <v>129</v>
      </c>
      <c r="O33" s="82" t="s">
        <v>644</v>
      </c>
      <c r="AX33" s="410" t="s">
        <v>570</v>
      </c>
    </row>
    <row r="34" spans="1:50">
      <c r="A34" s="6" t="s">
        <v>130</v>
      </c>
      <c r="O34" s="82" t="s">
        <v>645</v>
      </c>
      <c r="AX34" s="410" t="s">
        <v>571</v>
      </c>
    </row>
    <row r="35" spans="1:50">
      <c r="A35" s="6" t="s">
        <v>131</v>
      </c>
      <c r="O35" s="82" t="s">
        <v>646</v>
      </c>
      <c r="AX35" s="410" t="s">
        <v>572</v>
      </c>
    </row>
    <row r="36" spans="1:50">
      <c r="A36" s="6" t="s">
        <v>95</v>
      </c>
      <c r="O36" s="82" t="s">
        <v>647</v>
      </c>
      <c r="AX36" s="410" t="s">
        <v>573</v>
      </c>
    </row>
    <row r="37" spans="1:50">
      <c r="A37" s="6" t="s">
        <v>96</v>
      </c>
      <c r="O37" s="82" t="s">
        <v>648</v>
      </c>
      <c r="AX37" s="410" t="s">
        <v>574</v>
      </c>
    </row>
    <row r="38" spans="1:50">
      <c r="A38" s="6" t="s">
        <v>97</v>
      </c>
      <c r="O38" s="82" t="s">
        <v>649</v>
      </c>
      <c r="AX38" s="410" t="s">
        <v>575</v>
      </c>
    </row>
    <row r="39" spans="1:50">
      <c r="A39" s="6" t="s">
        <v>98</v>
      </c>
      <c r="O39" s="82" t="s">
        <v>650</v>
      </c>
      <c r="AX39" s="410" t="s">
        <v>523</v>
      </c>
    </row>
    <row r="40" spans="1:50">
      <c r="A40" s="6" t="s">
        <v>99</v>
      </c>
      <c r="O40" s="82" t="s">
        <v>651</v>
      </c>
      <c r="AX40" s="410" t="s">
        <v>524</v>
      </c>
    </row>
    <row r="41" spans="1:50">
      <c r="A41" s="6" t="s">
        <v>100</v>
      </c>
      <c r="O41" s="82" t="s">
        <v>652</v>
      </c>
      <c r="AX41" s="410" t="s">
        <v>525</v>
      </c>
    </row>
    <row r="42" spans="1:50">
      <c r="A42" s="6" t="s">
        <v>132</v>
      </c>
      <c r="AX42" s="410" t="s">
        <v>526</v>
      </c>
    </row>
    <row r="43" spans="1:50">
      <c r="A43" s="6" t="s">
        <v>133</v>
      </c>
      <c r="AX43" s="410" t="s">
        <v>527</v>
      </c>
    </row>
    <row r="44" spans="1:50">
      <c r="A44" s="6" t="s">
        <v>134</v>
      </c>
      <c r="AX44" s="410" t="s">
        <v>528</v>
      </c>
    </row>
    <row r="45" spans="1:50">
      <c r="A45" s="6" t="s">
        <v>135</v>
      </c>
      <c r="AX45" s="410" t="s">
        <v>529</v>
      </c>
    </row>
    <row r="46" spans="1:50">
      <c r="A46" s="6" t="s">
        <v>136</v>
      </c>
      <c r="AX46" s="410" t="s">
        <v>530</v>
      </c>
    </row>
    <row r="47" spans="1:50">
      <c r="A47" s="6" t="s">
        <v>157</v>
      </c>
      <c r="AX47" s="410" t="s">
        <v>531</v>
      </c>
    </row>
    <row r="48" spans="1:50">
      <c r="A48" s="6" t="s">
        <v>158</v>
      </c>
      <c r="AX48" s="410" t="s">
        <v>532</v>
      </c>
    </row>
    <row r="49" spans="1:50">
      <c r="A49" s="6" t="s">
        <v>159</v>
      </c>
      <c r="AX49" s="410" t="s">
        <v>533</v>
      </c>
    </row>
    <row r="50" spans="1:50">
      <c r="A50" s="6" t="s">
        <v>137</v>
      </c>
      <c r="AX50" s="410" t="s">
        <v>534</v>
      </c>
    </row>
    <row r="51" spans="1:50">
      <c r="A51" s="6" t="s">
        <v>138</v>
      </c>
      <c r="AX51" s="410" t="s">
        <v>535</v>
      </c>
    </row>
    <row r="52" spans="1:50">
      <c r="A52" s="6" t="s">
        <v>139</v>
      </c>
      <c r="AX52" s="410" t="s">
        <v>536</v>
      </c>
    </row>
    <row r="53" spans="1:50">
      <c r="A53" s="6" t="s">
        <v>140</v>
      </c>
      <c r="AX53" s="410" t="s">
        <v>537</v>
      </c>
    </row>
    <row r="54" spans="1:50">
      <c r="A54" s="6" t="s">
        <v>141</v>
      </c>
      <c r="AX54" s="410" t="s">
        <v>538</v>
      </c>
    </row>
    <row r="55" spans="1:50">
      <c r="A55" s="6" t="s">
        <v>142</v>
      </c>
      <c r="AX55" s="410" t="s">
        <v>539</v>
      </c>
    </row>
    <row r="56" spans="1:50">
      <c r="A56" s="6" t="s">
        <v>143</v>
      </c>
      <c r="AX56" s="410" t="s">
        <v>540</v>
      </c>
    </row>
    <row r="57" spans="1:50">
      <c r="A57" s="6" t="s">
        <v>388</v>
      </c>
      <c r="AX57" s="410" t="s">
        <v>541</v>
      </c>
    </row>
    <row r="58" spans="1:50">
      <c r="A58" s="6" t="s">
        <v>144</v>
      </c>
      <c r="AX58" s="410" t="s">
        <v>542</v>
      </c>
    </row>
    <row r="59" spans="1:50">
      <c r="A59" s="6" t="s">
        <v>145</v>
      </c>
      <c r="AX59" s="410" t="s">
        <v>543</v>
      </c>
    </row>
    <row r="60" spans="1:50">
      <c r="A60" s="6" t="s">
        <v>146</v>
      </c>
      <c r="AX60" s="410" t="s">
        <v>544</v>
      </c>
    </row>
    <row r="61" spans="1:50" ht="22.8">
      <c r="A61" s="6" t="s">
        <v>147</v>
      </c>
      <c r="AX61" s="410" t="s">
        <v>545</v>
      </c>
    </row>
    <row r="62" spans="1:50">
      <c r="A62" s="6" t="s">
        <v>90</v>
      </c>
    </row>
    <row r="63" spans="1:50">
      <c r="A63" s="6" t="s">
        <v>148</v>
      </c>
    </row>
    <row r="64" spans="1:50">
      <c r="A64" s="6" t="s">
        <v>149</v>
      </c>
    </row>
    <row r="65" spans="1:1">
      <c r="A65" s="6" t="s">
        <v>150</v>
      </c>
    </row>
    <row r="66" spans="1:1">
      <c r="A66" s="6" t="s">
        <v>151</v>
      </c>
    </row>
    <row r="67" spans="1:1">
      <c r="A67" s="6" t="s">
        <v>152</v>
      </c>
    </row>
    <row r="68" spans="1:1">
      <c r="A68" s="6" t="s">
        <v>153</v>
      </c>
    </row>
    <row r="69" spans="1:1">
      <c r="A69" s="6" t="s">
        <v>154</v>
      </c>
    </row>
    <row r="70" spans="1:1">
      <c r="A70" s="6" t="s">
        <v>155</v>
      </c>
    </row>
    <row r="71" spans="1:1">
      <c r="A71" s="6" t="s">
        <v>156</v>
      </c>
    </row>
    <row r="72" spans="1:1">
      <c r="A72" s="6" t="s">
        <v>160</v>
      </c>
    </row>
    <row r="73" spans="1:1">
      <c r="A73" s="6" t="s">
        <v>161</v>
      </c>
    </row>
    <row r="74" spans="1:1">
      <c r="A74" s="6" t="s">
        <v>162</v>
      </c>
    </row>
    <row r="75" spans="1:1">
      <c r="A75" s="6" t="s">
        <v>163</v>
      </c>
    </row>
    <row r="76" spans="1:1">
      <c r="A76" s="6" t="s">
        <v>164</v>
      </c>
    </row>
    <row r="77" spans="1:1">
      <c r="A77" s="6" t="s">
        <v>165</v>
      </c>
    </row>
    <row r="78" spans="1:1">
      <c r="A78" s="6" t="s">
        <v>166</v>
      </c>
    </row>
    <row r="79" spans="1:1">
      <c r="A79" s="6" t="s">
        <v>94</v>
      </c>
    </row>
    <row r="80" spans="1:1">
      <c r="A80" s="6" t="s">
        <v>167</v>
      </c>
    </row>
    <row r="81" spans="1:1" ht="22.8">
      <c r="A81" s="6" t="s">
        <v>168</v>
      </c>
    </row>
    <row r="82" spans="1:1">
      <c r="A82" s="6" t="s">
        <v>169</v>
      </c>
    </row>
    <row r="83" spans="1:1">
      <c r="A83" s="6" t="s">
        <v>44</v>
      </c>
    </row>
    <row r="84" spans="1:1">
      <c r="A84" s="6" t="s">
        <v>45</v>
      </c>
    </row>
    <row r="85" spans="1:1">
      <c r="A85" s="6" t="s">
        <v>46</v>
      </c>
    </row>
    <row r="86" spans="1:1">
      <c r="A86" s="6" t="s">
        <v>47</v>
      </c>
    </row>
    <row r="87" spans="1:1">
      <c r="A87" s="6" t="s">
        <v>48</v>
      </c>
    </row>
  </sheetData>
  <sheetProtection formatColumns="0" formatRows="0"/>
  <mergeCells count="1">
    <mergeCell ref="AZ1:BA1"/>
  </mergeCells>
  <phoneticPr fontId="9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TempFilter">
    <tabColor rgb="FFFFCC99"/>
  </sheetPr>
  <dimension ref="A1"/>
  <sheetViews>
    <sheetView showGridLines="0" workbookViewId="0"/>
  </sheetViews>
  <sheetFormatPr defaultRowHeight="11.4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1:A161"/>
  <sheetViews>
    <sheetView showGridLines="0" workbookViewId="0"/>
  </sheetViews>
  <sheetFormatPr defaultRowHeight="11.4"/>
  <sheetData>
    <row r="1" spans="1:1">
      <c r="A1" s="735">
        <f>IF('Форма 4.2.1 | Т-ТЭ | &gt;=25МВт'!$O$22="",1,0)</f>
        <v>1</v>
      </c>
    </row>
    <row r="2" spans="1:1">
      <c r="A2" s="735">
        <f>IF('Форма 4.2.1 | Т-ТЭ | &gt;=25МВт'!$O$23="",1,0)</f>
        <v>1</v>
      </c>
    </row>
    <row r="3" spans="1:1">
      <c r="A3" s="735">
        <f>IF('Форма 4.2.1 | Т-ТЭ | &gt;=25МВт'!$M$24="",1,0)</f>
        <v>1</v>
      </c>
    </row>
    <row r="4" spans="1:1">
      <c r="A4" s="735">
        <f>IF('Форма 4.2.1 | Т-ТЭ | &gt;=25МВт'!$R$24="",1,0)</f>
        <v>1</v>
      </c>
    </row>
    <row r="5" spans="1:1">
      <c r="A5" s="735">
        <f>IF('Форма 4.2.1 | Т-ТЭ | &gt;=25МВт'!$T$24="",1,0)</f>
        <v>1</v>
      </c>
    </row>
    <row r="6" spans="1:1">
      <c r="A6" s="735">
        <f>IF('Форма 4.2.1 | Т-ТЭ | &gt;=25МВт'!$S$24="",1,0)</f>
        <v>0</v>
      </c>
    </row>
    <row r="7" spans="1:1">
      <c r="A7" s="735">
        <f>IF('Форма 4.2.1 | Т-ТЭ | &gt;=25МВт'!$U$24="",1,0)</f>
        <v>0</v>
      </c>
    </row>
    <row r="8" spans="1:1">
      <c r="A8" s="735">
        <f>IF('Форма 4.2.1 | Т-ТЭ | ТСО'!$O$22="",1,0)</f>
        <v>1</v>
      </c>
    </row>
    <row r="9" spans="1:1">
      <c r="A9" s="735">
        <f>IF('Форма 4.2.1 | Т-ТЭ | ТСО'!$O$23="",1,0)</f>
        <v>1</v>
      </c>
    </row>
    <row r="10" spans="1:1">
      <c r="A10" s="735">
        <f>IF('Форма 4.2.1 | Т-ТЭ | ТСО'!$M$24="",1,0)</f>
        <v>1</v>
      </c>
    </row>
    <row r="11" spans="1:1">
      <c r="A11" s="735">
        <f>IF('Форма 4.2.1 | Т-ТЭ | ТСО'!$R$24="",1,0)</f>
        <v>1</v>
      </c>
    </row>
    <row r="12" spans="1:1">
      <c r="A12" s="735">
        <f>IF('Форма 4.2.1 | Т-ТЭ | ТСО'!$T$24="",1,0)</f>
        <v>1</v>
      </c>
    </row>
    <row r="13" spans="1:1">
      <c r="A13" s="735">
        <f>IF('Форма 4.2.1 | Т-ТЭ | ТСО'!$S$24="",1,0)</f>
        <v>0</v>
      </c>
    </row>
    <row r="14" spans="1:1">
      <c r="A14" s="735">
        <f>IF('Форма 4.2.1 | Т-ТЭ | ТСО'!$U$24="",1,0)</f>
        <v>0</v>
      </c>
    </row>
    <row r="15" spans="1:1">
      <c r="A15" s="735">
        <f>IF('Форма 4.2.1 | Т-ТЭ | потр'!$O$22="",1,0)</f>
        <v>0</v>
      </c>
    </row>
    <row r="16" spans="1:1">
      <c r="A16" s="735">
        <f>IF('Форма 4.2.1 | Т-ТЭ | потр'!$O$23="",1,0)</f>
        <v>0</v>
      </c>
    </row>
    <row r="17" spans="1:1">
      <c r="A17" s="735">
        <f>IF('Форма 4.2.1 | Т-ТЭ | потр'!$M$24="",1,0)</f>
        <v>0</v>
      </c>
    </row>
    <row r="18" spans="1:1">
      <c r="A18" s="735">
        <f>IF('Форма 4.2.1 | Т-ТЭ | потр'!$R$24="",1,0)</f>
        <v>0</v>
      </c>
    </row>
    <row r="19" spans="1:1">
      <c r="A19" s="735">
        <f>IF('Форма 4.2.1 | Т-ТЭ | потр'!$T$24="",1,0)</f>
        <v>0</v>
      </c>
    </row>
    <row r="20" spans="1:1">
      <c r="A20" s="735">
        <f>IF('Форма 4.2.1 | Т-ТЭ | потр'!$S$24="",1,0)</f>
        <v>0</v>
      </c>
    </row>
    <row r="21" spans="1:1">
      <c r="A21" s="735">
        <f>IF('Форма 4.2.1 | Т-ТЭ | потр'!$U$24="",1,0)</f>
        <v>0</v>
      </c>
    </row>
    <row r="22" spans="1:1">
      <c r="A22" s="735">
        <f>IF('Форма 4.2.1 | Т-ТЭ | предел'!$O$24="",1,0)</f>
        <v>1</v>
      </c>
    </row>
    <row r="23" spans="1:1">
      <c r="A23" s="735">
        <f>IF('Форма 4.2.1 | Т-ТЭ | предел'!$O$25="",1,0)</f>
        <v>1</v>
      </c>
    </row>
    <row r="24" spans="1:1">
      <c r="A24" s="735">
        <f>IF('Форма 4.2.1 | Т-ТЭ | предел'!$M$26="",1,0)</f>
        <v>1</v>
      </c>
    </row>
    <row r="25" spans="1:1">
      <c r="A25" s="735">
        <f>IF('Форма 4.2.1 | Т-ТЭ | предел'!$R$26="",1,0)</f>
        <v>1</v>
      </c>
    </row>
    <row r="26" spans="1:1">
      <c r="A26" s="735">
        <f>IF('Форма 4.2.1 | Т-ТЭ | предел'!$T$26="",1,0)</f>
        <v>1</v>
      </c>
    </row>
    <row r="27" spans="1:1">
      <c r="A27" s="735">
        <f>IF('Форма 4.2.1 | Т-ТЭ | предел'!$O$7="",1,0)</f>
        <v>0</v>
      </c>
    </row>
    <row r="28" spans="1:1">
      <c r="A28" s="735">
        <f>IF('Форма 4.2.1 | Т-ТЭ | предел'!$S$26="",1,0)</f>
        <v>0</v>
      </c>
    </row>
    <row r="29" spans="1:1">
      <c r="A29" s="735">
        <f>IF('Форма 4.2.1 | Т-ТЭ | предел'!$U$26="",1,0)</f>
        <v>0</v>
      </c>
    </row>
    <row r="30" spans="1:1">
      <c r="A30" s="735">
        <f>IF('Форма 4.2.1 | Т-ТЭ | индикат'!$O$7="",1,0)</f>
        <v>1</v>
      </c>
    </row>
    <row r="31" spans="1:1">
      <c r="A31" s="735">
        <f>IF('Форма 4.2.1 | Т-ТЭ | индикат'!$O$24="",1,0)</f>
        <v>1</v>
      </c>
    </row>
    <row r="32" spans="1:1">
      <c r="A32" s="735">
        <f>IF('Форма 4.2.1 | Т-ТЭ | индикат'!$O$25="",1,0)</f>
        <v>1</v>
      </c>
    </row>
    <row r="33" spans="1:1">
      <c r="A33" s="735">
        <f>IF('Форма 4.2.1 | Т-ТЭ | индикат'!$M$26="",1,0)</f>
        <v>1</v>
      </c>
    </row>
    <row r="34" spans="1:1">
      <c r="A34" s="735">
        <f>IF('Форма 4.2.1 | Т-ТЭ | индикат'!$R$26="",1,0)</f>
        <v>1</v>
      </c>
    </row>
    <row r="35" spans="1:1">
      <c r="A35" s="735">
        <f>IF('Форма 4.2.1 | Т-ТЭ | индикат'!$T$26="",1,0)</f>
        <v>1</v>
      </c>
    </row>
    <row r="36" spans="1:1">
      <c r="A36" s="735">
        <f>IF('Форма 4.2.1 | Т-ТЭ | индикат'!$S$26="",1,0)</f>
        <v>0</v>
      </c>
    </row>
    <row r="37" spans="1:1">
      <c r="A37" s="735">
        <f>IF('Форма 4.2.1 | Т-ТЭ | индикат'!$U$26="",1,0)</f>
        <v>0</v>
      </c>
    </row>
    <row r="38" spans="1:1">
      <c r="A38" s="735">
        <f>IF('Форма 4.2.1 | Резерв мощности'!$O$22="",1,0)</f>
        <v>1</v>
      </c>
    </row>
    <row r="39" spans="1:1">
      <c r="A39" s="735">
        <f>IF('Форма 4.2.1 | Резерв мощности'!$O$23="",1,0)</f>
        <v>1</v>
      </c>
    </row>
    <row r="40" spans="1:1">
      <c r="A40" s="735">
        <f>IF('Форма 4.2.1 | Резерв мощности'!$M$24="",1,0)</f>
        <v>1</v>
      </c>
    </row>
    <row r="41" spans="1:1">
      <c r="A41" s="735">
        <f>IF('Форма 4.2.1 | Резерв мощности'!$O$24="",1,0)</f>
        <v>1</v>
      </c>
    </row>
    <row r="42" spans="1:1">
      <c r="A42" s="735">
        <f>IF('Форма 4.2.1 | Резерв мощности'!$R$24="",1,0)</f>
        <v>1</v>
      </c>
    </row>
    <row r="43" spans="1:1">
      <c r="A43" s="735">
        <f>IF('Форма 4.2.1 | Резерв мощности'!$T$24="",1,0)</f>
        <v>1</v>
      </c>
    </row>
    <row r="44" spans="1:1">
      <c r="A44" s="735">
        <f>IF('Форма 4.2.1 | Резерв мощности'!$S$24="",1,0)</f>
        <v>0</v>
      </c>
    </row>
    <row r="45" spans="1:1">
      <c r="A45" s="735">
        <f>IF('Форма 4.2.1 | Резерв мощности'!$U$24="",1,0)</f>
        <v>0</v>
      </c>
    </row>
    <row r="46" spans="1:1">
      <c r="A46" s="735">
        <f>IF('Форма 4.2.2 | Т-ТН'!$O$23="",1,0)</f>
        <v>1</v>
      </c>
    </row>
    <row r="47" spans="1:1">
      <c r="A47" s="735">
        <f>IF('Форма 4.2.2 | Т-ТН'!$M$24="",1,0)</f>
        <v>1</v>
      </c>
    </row>
    <row r="48" spans="1:1">
      <c r="A48" s="735">
        <f>IF('Форма 4.2.2 | Т-ТН'!$R$24="",1,0)</f>
        <v>1</v>
      </c>
    </row>
    <row r="49" spans="1:1">
      <c r="A49" s="735">
        <f>IF('Форма 4.2.2 | Т-ТН'!$T$24="",1,0)</f>
        <v>1</v>
      </c>
    </row>
    <row r="50" spans="1:1">
      <c r="A50" s="735">
        <f>IF('Форма 4.2.2 | Т-ТН'!$S$24="",1,0)</f>
        <v>0</v>
      </c>
    </row>
    <row r="51" spans="1:1">
      <c r="A51" s="735">
        <f>IF('Форма 4.2.2 | Т-ТН'!$U$24="",1,0)</f>
        <v>0</v>
      </c>
    </row>
    <row r="52" spans="1:1">
      <c r="A52" s="735">
        <f>IF('Форма 4.2.2 | Т-передача ТЭ'!$O$23="",1,0)</f>
        <v>1</v>
      </c>
    </row>
    <row r="53" spans="1:1">
      <c r="A53" s="735">
        <f>IF('Форма 4.2.2 | Т-передача ТЭ'!$M$24="",1,0)</f>
        <v>1</v>
      </c>
    </row>
    <row r="54" spans="1:1">
      <c r="A54" s="735">
        <f>IF('Форма 4.2.2 | Т-передача ТЭ'!$R$24="",1,0)</f>
        <v>1</v>
      </c>
    </row>
    <row r="55" spans="1:1">
      <c r="A55" s="735">
        <f>IF('Форма 4.2.2 | Т-передача ТЭ'!$T$24="",1,0)</f>
        <v>1</v>
      </c>
    </row>
    <row r="56" spans="1:1">
      <c r="A56" s="735">
        <f>IF('Форма 4.2.2 | Т-передача ТЭ'!$S$24="",1,0)</f>
        <v>0</v>
      </c>
    </row>
    <row r="57" spans="1:1">
      <c r="A57" s="735">
        <f>IF('Форма 4.2.2 | Т-передача ТЭ'!$U$24="",1,0)</f>
        <v>0</v>
      </c>
    </row>
    <row r="58" spans="1:1">
      <c r="A58" s="735">
        <f>IF('Форма 4.2.2 | Т-передача ТН'!$O$23="",1,0)</f>
        <v>1</v>
      </c>
    </row>
    <row r="59" spans="1:1">
      <c r="A59" s="735">
        <f>IF('Форма 4.2.2 | Т-передача ТН'!$M$24="",1,0)</f>
        <v>1</v>
      </c>
    </row>
    <row r="60" spans="1:1">
      <c r="A60" s="735">
        <f>IF('Форма 4.2.2 | Т-передача ТН'!$R$24="",1,0)</f>
        <v>1</v>
      </c>
    </row>
    <row r="61" spans="1:1">
      <c r="A61" s="735">
        <f>IF('Форма 4.2.2 | Т-передача ТН'!$T$24="",1,0)</f>
        <v>1</v>
      </c>
    </row>
    <row r="62" spans="1:1">
      <c r="A62" s="735">
        <f>IF('Форма 4.2.2 | Т-передача ТН'!$S$24="",1,0)</f>
        <v>0</v>
      </c>
    </row>
    <row r="63" spans="1:1">
      <c r="A63" s="735">
        <f>IF('Форма 4.2.2 | Т-передача ТН'!$U$24="",1,0)</f>
        <v>0</v>
      </c>
    </row>
    <row r="64" spans="1:1">
      <c r="A64" s="735">
        <f>IF('Форма 4.2.3 | Т-гор.вода'!$O$23="",1,0)</f>
        <v>1</v>
      </c>
    </row>
    <row r="65" spans="1:1">
      <c r="A65" s="735">
        <f>IF('Форма 4.2.3 | Т-гор.вода'!$M$24="",1,0)</f>
        <v>0</v>
      </c>
    </row>
    <row r="66" spans="1:1">
      <c r="A66" s="735">
        <f>IF('Форма 4.2.3 | Т-гор.вода'!$W$24="",1,0)</f>
        <v>1</v>
      </c>
    </row>
    <row r="67" spans="1:1">
      <c r="A67" s="735">
        <f>IF('Форма 4.2.3 | Т-гор.вода'!$Y$24="",1,0)</f>
        <v>1</v>
      </c>
    </row>
    <row r="68" spans="1:1">
      <c r="A68" s="735">
        <f>IF('Форма 4.2.3 | Т-гор.вода'!$M$25="",1,0)</f>
        <v>1</v>
      </c>
    </row>
    <row r="69" spans="1:1">
      <c r="A69" s="735">
        <f>IF('Форма 4.2.3 | Т-гор.вода'!$X$24="",1,0)</f>
        <v>0</v>
      </c>
    </row>
    <row r="70" spans="1:1">
      <c r="A70" s="735">
        <f>IF('Форма 4.2.3 | Т-гор.вода'!$Z$24="",1,0)</f>
        <v>0</v>
      </c>
    </row>
    <row r="71" spans="1:1">
      <c r="A71" s="735">
        <f>IF('Форма 4.2.4 | Т-подкл'!$AB$23="",1,0)</f>
        <v>1</v>
      </c>
    </row>
    <row r="72" spans="1:1">
      <c r="A72" s="735">
        <f>IF('Форма 4.2.4 | Т-подкл'!$AD$23="",1,0)</f>
        <v>1</v>
      </c>
    </row>
    <row r="73" spans="1:1">
      <c r="A73" s="735">
        <f>IF('Форма 4.2.4 | Т-подкл'!$N$23="",1,0)</f>
        <v>0</v>
      </c>
    </row>
    <row r="74" spans="1:1">
      <c r="A74" s="735">
        <f>IF('Форма 4.2.4 | Т-подкл'!$R$23="",1,0)</f>
        <v>0</v>
      </c>
    </row>
    <row r="75" spans="1:1">
      <c r="A75" s="735">
        <f>IF('Форма 4.2.4 | Т-подкл'!$V$23="",1,0)</f>
        <v>0</v>
      </c>
    </row>
    <row r="76" spans="1:1">
      <c r="A76" s="735">
        <f>IF('Форма 4.2.4 | Т-подкл'!$AC$23="",1,0)</f>
        <v>0</v>
      </c>
    </row>
    <row r="77" spans="1:1">
      <c r="A77" s="735">
        <f>IF('Форма 4.2.4 | Т-подкл'!$AE$23="",1,0)</f>
        <v>0</v>
      </c>
    </row>
    <row r="78" spans="1:1">
      <c r="A78" s="735">
        <f>IF('Форма 4.2.5 | Т-подкл(инд)'!$M$23="",1,0)</f>
        <v>1</v>
      </c>
    </row>
    <row r="79" spans="1:1">
      <c r="A79" s="735">
        <f>IF('Форма 4.2.5 | Т-подкл(инд)'!$P$23="",1,0)</f>
        <v>1</v>
      </c>
    </row>
    <row r="80" spans="1:1">
      <c r="A80" s="735">
        <f>IF('Форма 4.2.5 | Т-подкл(инд)'!$Q$23="",1,0)</f>
        <v>1</v>
      </c>
    </row>
    <row r="81" spans="1:1">
      <c r="A81" s="735">
        <f>IF('Форма 4.2.5 | Т-подкл(инд)'!$R$23="",1,0)</f>
        <v>1</v>
      </c>
    </row>
    <row r="82" spans="1:1">
      <c r="A82" s="735">
        <f>IF('Форма 4.2.5 | Т-подкл(инд)'!$S$23="",1,0)</f>
        <v>1</v>
      </c>
    </row>
    <row r="83" spans="1:1">
      <c r="A83" s="735">
        <f>IF('Форма 4.2.5 | Т-подкл(инд)'!$T$23="",1,0)</f>
        <v>0</v>
      </c>
    </row>
    <row r="84" spans="1:1">
      <c r="A84" s="735">
        <f>IF('Форма 4.2.5 | Т-подкл(инд)'!$V$23="",1,0)</f>
        <v>0</v>
      </c>
    </row>
    <row r="85" spans="1:1">
      <c r="A85" s="735">
        <f>IF('Форма 4.7'!$E$12="",1,0)</f>
        <v>1</v>
      </c>
    </row>
    <row r="86" spans="1:1">
      <c r="A86" s="735">
        <f>IF('Форма 4.7'!$F$12="",1,0)</f>
        <v>1</v>
      </c>
    </row>
    <row r="87" spans="1:1">
      <c r="A87" s="735">
        <f>IF('Форма 4.8'!$G$11="",1,0)</f>
        <v>1</v>
      </c>
    </row>
    <row r="88" spans="1:1">
      <c r="A88" s="735">
        <f>IF('Форма 4.8'!$G$12="",1,0)</f>
        <v>1</v>
      </c>
    </row>
    <row r="89" spans="1:1">
      <c r="A89" s="735">
        <f>IF('Форма 4.8'!$H$12="",1,0)</f>
        <v>1</v>
      </c>
    </row>
    <row r="90" spans="1:1">
      <c r="A90" s="735">
        <f>IF('Форма 4.8'!$H$13="",1,0)</f>
        <v>1</v>
      </c>
    </row>
    <row r="91" spans="1:1">
      <c r="A91" s="735">
        <f>IF('Форма 4.8'!$E$15="",1,0)</f>
        <v>1</v>
      </c>
    </row>
    <row r="92" spans="1:1">
      <c r="A92" s="735">
        <f>IF('Форма 4.8'!$H$15="",1,0)</f>
        <v>1</v>
      </c>
    </row>
    <row r="93" spans="1:1">
      <c r="A93" s="735">
        <f>IF('Форма 4.8'!$G$18="",1,0)</f>
        <v>1</v>
      </c>
    </row>
    <row r="94" spans="1:1">
      <c r="A94" s="735">
        <f>IF('Форма 4.8'!$G$22="",1,0)</f>
        <v>1</v>
      </c>
    </row>
    <row r="95" spans="1:1">
      <c r="A95" s="735">
        <f>IF('Форма 4.8'!$G$25="",1,0)</f>
        <v>1</v>
      </c>
    </row>
    <row r="96" spans="1:1">
      <c r="A96" s="735">
        <f>IF('Форма 4.8'!$E$31="",1,0)</f>
        <v>1</v>
      </c>
    </row>
    <row r="97" spans="1:1">
      <c r="A97" s="735">
        <f>IF('Форма 4.8'!$H$31="",1,0)</f>
        <v>1</v>
      </c>
    </row>
    <row r="98" spans="1:1">
      <c r="A98" s="735">
        <f>IF('Форма 4.8'!$G$28="",1,0)</f>
        <v>1</v>
      </c>
    </row>
    <row r="99" spans="1:1">
      <c r="A99" s="735">
        <f>IF('Форма 1.0.2'!$E$12="",1,0)</f>
        <v>1</v>
      </c>
    </row>
    <row r="100" spans="1:1">
      <c r="A100" s="735">
        <f>IF('Форма 1.0.2'!$F$12="",1,0)</f>
        <v>1</v>
      </c>
    </row>
    <row r="101" spans="1:1">
      <c r="A101" s="735">
        <f>IF('Форма 1.0.2'!$G$12="",1,0)</f>
        <v>1</v>
      </c>
    </row>
    <row r="102" spans="1:1">
      <c r="A102" s="735">
        <f>IF('Форма 1.0.2'!$H$12="",1,0)</f>
        <v>1</v>
      </c>
    </row>
    <row r="103" spans="1:1">
      <c r="A103" s="735">
        <f>IF('Форма 1.0.2'!$I$12="",1,0)</f>
        <v>1</v>
      </c>
    </row>
    <row r="104" spans="1:1">
      <c r="A104" s="735">
        <f>IF('Форма 1.0.2'!$J$12="",1,0)</f>
        <v>1</v>
      </c>
    </row>
    <row r="105" spans="1:1">
      <c r="A105" s="735">
        <f>IF('Сведения об изменении'!$E$12="",1,0)</f>
        <v>0</v>
      </c>
    </row>
    <row r="106" spans="1:1">
      <c r="A106" s="735">
        <f>IF('Форма 4.2.4 | Т-подкл'!$AA$23="",1,0)</f>
        <v>1</v>
      </c>
    </row>
    <row r="107" spans="1:1">
      <c r="A107" s="735">
        <f>IF('Форма 4.2.4 | Т-подкл'!$Z$23="",1,0)</f>
        <v>1</v>
      </c>
    </row>
    <row r="108" spans="1:1">
      <c r="A108" s="735">
        <f>IF(Территории!$E$12="",1,0)</f>
        <v>0</v>
      </c>
    </row>
    <row r="109" spans="1:1">
      <c r="A109" s="735">
        <f>IF('Перечень тарифов'!$E$21="",1,0)</f>
        <v>0</v>
      </c>
    </row>
    <row r="110" spans="1:1">
      <c r="A110" s="735">
        <f>IF('Перечень тарифов'!$F$21="",1,0)</f>
        <v>0</v>
      </c>
    </row>
    <row r="111" spans="1:1">
      <c r="A111" s="735">
        <f>IF('Перечень тарифов'!$G$21="",1,0)</f>
        <v>0</v>
      </c>
    </row>
    <row r="112" spans="1:1">
      <c r="A112" s="735">
        <f>IF('Перечень тарифов'!$K$21="",1,0)</f>
        <v>0</v>
      </c>
    </row>
    <row r="113" spans="1:1">
      <c r="A113" s="735">
        <f>IF('Перечень тарифов'!$O$21="",1,0)</f>
        <v>0</v>
      </c>
    </row>
    <row r="114" spans="1:1">
      <c r="A114" s="735">
        <f>IF('Перечень тарифов'!$S$21="",1,0)</f>
        <v>0</v>
      </c>
    </row>
    <row r="115" spans="1:1">
      <c r="A115" s="735">
        <f>IF('Форма 4.2.1 | Т-ТЭ | потр'!$O$24="",1,0)</f>
        <v>0</v>
      </c>
    </row>
    <row r="116" spans="1:1">
      <c r="A116" s="735">
        <f>IF('Форма 4.2.1 | Т-ТЭ | потр'!$Y$24="",1,0)</f>
        <v>0</v>
      </c>
    </row>
    <row r="117" spans="1:1">
      <c r="A117" s="735">
        <f>IF('Форма 4.2.1 | Т-ТЭ | потр'!$AA$24="",1,0)</f>
        <v>0</v>
      </c>
    </row>
    <row r="118" spans="1:1">
      <c r="A118" s="735">
        <f>IF('Форма 4.2.1 | Т-ТЭ | потр'!$V$24="",1,0)</f>
        <v>0</v>
      </c>
    </row>
    <row r="119" spans="1:1">
      <c r="A119" s="735">
        <f>IF('Форма 4.2.1 | Т-ТЭ | потр'!$Z$24="",1,0)</f>
        <v>0</v>
      </c>
    </row>
    <row r="120" spans="1:1">
      <c r="A120" s="735">
        <f>IF('Форма 4.2.1 | Т-ТЭ | потр'!$AB$24="",1,0)</f>
        <v>0</v>
      </c>
    </row>
    <row r="121" spans="1:1">
      <c r="A121" s="735">
        <f>IF('Форма 4.2.1 | Т-ТЭ | потр'!$AF$24="",1,0)</f>
        <v>0</v>
      </c>
    </row>
    <row r="122" spans="1:1">
      <c r="A122" s="735">
        <f>IF('Форма 4.2.1 | Т-ТЭ | потр'!$AH$24="",1,0)</f>
        <v>0</v>
      </c>
    </row>
    <row r="123" spans="1:1">
      <c r="A123" s="735">
        <f>IF('Форма 4.2.1 | Т-ТЭ | потр'!$AC$24="",1,0)</f>
        <v>0</v>
      </c>
    </row>
    <row r="124" spans="1:1">
      <c r="A124" s="735">
        <f>IF('Форма 4.2.1 | Т-ТЭ | потр'!$AG$24="",1,0)</f>
        <v>0</v>
      </c>
    </row>
    <row r="125" spans="1:1">
      <c r="A125" s="735">
        <f>IF('Форма 4.2.1 | Т-ТЭ | потр'!$AI$24="",1,0)</f>
        <v>0</v>
      </c>
    </row>
    <row r="126" spans="1:1">
      <c r="A126" s="735">
        <f>IF('Форма 4.2.1 | Т-ТЭ | потр'!$AM$24="",1,0)</f>
        <v>0</v>
      </c>
    </row>
    <row r="127" spans="1:1">
      <c r="A127" s="735">
        <f>IF('Форма 4.2.1 | Т-ТЭ | потр'!$AO$24="",1,0)</f>
        <v>0</v>
      </c>
    </row>
    <row r="128" spans="1:1">
      <c r="A128" s="735">
        <f>IF('Форма 4.2.1 | Т-ТЭ | потр'!$AJ$24="",1,0)</f>
        <v>0</v>
      </c>
    </row>
    <row r="129" spans="1:1">
      <c r="A129" s="735">
        <f>IF('Форма 4.2.1 | Т-ТЭ | потр'!$AN$24="",1,0)</f>
        <v>0</v>
      </c>
    </row>
    <row r="130" spans="1:1">
      <c r="A130" s="735">
        <f>IF('Форма 4.2.1 | Т-ТЭ | потр'!$AP$24="",1,0)</f>
        <v>0</v>
      </c>
    </row>
    <row r="131" spans="1:1">
      <c r="A131" s="735">
        <f>IF('Форма 4.2.1 | Т-ТЭ | потр'!$AT$24="",1,0)</f>
        <v>0</v>
      </c>
    </row>
    <row r="132" spans="1:1">
      <c r="A132" s="735">
        <f>IF('Форма 4.2.1 | Т-ТЭ | потр'!$AV$24="",1,0)</f>
        <v>0</v>
      </c>
    </row>
    <row r="133" spans="1:1">
      <c r="A133" s="735">
        <f>IF('Форма 4.2.1 | Т-ТЭ | потр'!$AQ$24="",1,0)</f>
        <v>0</v>
      </c>
    </row>
    <row r="134" spans="1:1">
      <c r="A134" s="735">
        <f>IF('Форма 4.2.1 | Т-ТЭ | потр'!$AU$24="",1,0)</f>
        <v>0</v>
      </c>
    </row>
    <row r="135" spans="1:1">
      <c r="A135" s="735">
        <f>IF('Форма 4.2.1 | Т-ТЭ | потр'!$AW$24="",1,0)</f>
        <v>0</v>
      </c>
    </row>
    <row r="136" spans="1:1">
      <c r="A136" s="735">
        <f>IF('Форма 4.2.1 | Т-ТЭ | потр'!$BA$24="",1,0)</f>
        <v>0</v>
      </c>
    </row>
    <row r="137" spans="1:1">
      <c r="A137" s="735">
        <f>IF('Форма 4.2.1 | Т-ТЭ | потр'!$BC$24="",1,0)</f>
        <v>0</v>
      </c>
    </row>
    <row r="138" spans="1:1">
      <c r="A138" s="735">
        <f>IF('Форма 4.2.1 | Т-ТЭ | потр'!$AX$24="",1,0)</f>
        <v>0</v>
      </c>
    </row>
    <row r="139" spans="1:1">
      <c r="A139" s="735">
        <f>IF('Форма 4.2.1 | Т-ТЭ | потр'!$BB$24="",1,0)</f>
        <v>0</v>
      </c>
    </row>
    <row r="140" spans="1:1">
      <c r="A140" s="735">
        <f>IF('Форма 4.2.1 | Т-ТЭ | потр'!$BD$24="",1,0)</f>
        <v>0</v>
      </c>
    </row>
    <row r="141" spans="1:1">
      <c r="A141" s="735">
        <f>IF('Форма 4.2.1 | Т-ТЭ | потр'!$BH$24="",1,0)</f>
        <v>0</v>
      </c>
    </row>
    <row r="142" spans="1:1">
      <c r="A142" s="735">
        <f>IF('Форма 4.2.1 | Т-ТЭ | потр'!$BJ$24="",1,0)</f>
        <v>0</v>
      </c>
    </row>
    <row r="143" spans="1:1">
      <c r="A143" s="735">
        <f>IF('Форма 4.2.1 | Т-ТЭ | потр'!$BE$24="",1,0)</f>
        <v>0</v>
      </c>
    </row>
    <row r="144" spans="1:1">
      <c r="A144" s="735">
        <f>IF('Форма 4.2.1 | Т-ТЭ | потр'!$BI$24="",1,0)</f>
        <v>0</v>
      </c>
    </row>
    <row r="145" spans="1:1">
      <c r="A145" s="735">
        <f>IF('Форма 4.2.1 | Т-ТЭ | потр'!$BK$24="",1,0)</f>
        <v>0</v>
      </c>
    </row>
    <row r="146" spans="1:1">
      <c r="A146" s="735">
        <f>IF('Форма 4.2.1 | Т-ТЭ | потр'!$BO$24="",1,0)</f>
        <v>0</v>
      </c>
    </row>
    <row r="147" spans="1:1">
      <c r="A147" s="735">
        <f>IF('Форма 4.2.1 | Т-ТЭ | потр'!$BQ$24="",1,0)</f>
        <v>0</v>
      </c>
    </row>
    <row r="148" spans="1:1">
      <c r="A148" s="735">
        <f>IF('Форма 4.2.1 | Т-ТЭ | потр'!$BL$24="",1,0)</f>
        <v>0</v>
      </c>
    </row>
    <row r="149" spans="1:1">
      <c r="A149" s="735">
        <f>IF('Форма 4.2.1 | Т-ТЭ | потр'!$BP$24="",1,0)</f>
        <v>0</v>
      </c>
    </row>
    <row r="150" spans="1:1">
      <c r="A150" s="735">
        <f>IF('Форма 4.2.1 | Т-ТЭ | потр'!$BR$24="",1,0)</f>
        <v>0</v>
      </c>
    </row>
    <row r="151" spans="1:1">
      <c r="A151" s="735">
        <f>IF('Форма 4.2.1 | Т-ТЭ | потр'!$BV$24="",1,0)</f>
        <v>0</v>
      </c>
    </row>
    <row r="152" spans="1:1">
      <c r="A152" s="735">
        <f>IF('Форма 4.2.1 | Т-ТЭ | потр'!$BX$24="",1,0)</f>
        <v>0</v>
      </c>
    </row>
    <row r="153" spans="1:1">
      <c r="A153" s="735">
        <f>IF('Форма 4.2.1 | Т-ТЭ | потр'!$BS$24="",1,0)</f>
        <v>0</v>
      </c>
    </row>
    <row r="154" spans="1:1">
      <c r="A154" s="735">
        <f>IF('Форма 4.2.1 | Т-ТЭ | потр'!$BW$24="",1,0)</f>
        <v>0</v>
      </c>
    </row>
    <row r="155" spans="1:1">
      <c r="A155" s="735">
        <f>IF('Форма 4.2.1 | Т-ТЭ | потр'!$BY$24="",1,0)</f>
        <v>0</v>
      </c>
    </row>
    <row r="156" spans="1:1">
      <c r="A156" s="735">
        <f>IF('Форма 4.2.1 | Т-ТЭ | потр'!$CC$24="",1,0)</f>
        <v>0</v>
      </c>
    </row>
    <row r="157" spans="1:1">
      <c r="A157" s="735">
        <f>IF('Форма 4.2.1 | Т-ТЭ | потр'!$CE$24="",1,0)</f>
        <v>0</v>
      </c>
    </row>
    <row r="158" spans="1:1">
      <c r="A158" s="735">
        <f>IF('Форма 4.2.1 | Т-ТЭ | потр'!$BZ$24="",1,0)</f>
        <v>0</v>
      </c>
    </row>
    <row r="159" spans="1:1">
      <c r="A159" s="735">
        <f>IF('Форма 4.2.1 | Т-ТЭ | потр'!$CD$24="",1,0)</f>
        <v>0</v>
      </c>
    </row>
    <row r="160" spans="1:1">
      <c r="A160" s="735">
        <f>IF('Форма 4.2.1 | Т-ТЭ | потр'!$CF$24="",1,0)</f>
        <v>0</v>
      </c>
    </row>
    <row r="161" spans="1:1">
      <c r="A161" s="735">
        <f>IF('Сведения об изменении'!$E$13="",1,0)</f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indexed="47"/>
  </sheetPr>
  <dimension ref="A1:C3"/>
  <sheetViews>
    <sheetView showGridLines="0" zoomScaleNormal="100" workbookViewId="0"/>
  </sheetViews>
  <sheetFormatPr defaultColWidth="9.125" defaultRowHeight="11.4"/>
  <cols>
    <col min="1" max="16384" width="9.125" style="735"/>
  </cols>
  <sheetData>
    <row r="1" spans="1:3">
      <c r="A1" s="735" t="s">
        <v>512</v>
      </c>
      <c r="B1" s="735" t="s">
        <v>513</v>
      </c>
      <c r="C1" s="735" t="s">
        <v>67</v>
      </c>
    </row>
    <row r="2" spans="1:3">
      <c r="A2" s="735">
        <v>4189678</v>
      </c>
      <c r="B2" s="735" t="s">
        <v>1461</v>
      </c>
      <c r="C2" s="735" t="s">
        <v>1462</v>
      </c>
    </row>
    <row r="3" spans="1:3">
      <c r="A3" s="735">
        <v>4190415</v>
      </c>
      <c r="B3" s="735" t="s">
        <v>1463</v>
      </c>
      <c r="C3" s="735" t="s">
        <v>1462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:B6"/>
  <sheetViews>
    <sheetView showGridLines="0" zoomScaleNormal="100" workbookViewId="0"/>
  </sheetViews>
  <sheetFormatPr defaultColWidth="9.125" defaultRowHeight="11.4"/>
  <cols>
    <col min="1" max="1" width="9.125" style="259"/>
    <col min="2" max="2" width="66" style="259" customWidth="1"/>
    <col min="3" max="16384" width="9.125" style="259"/>
  </cols>
  <sheetData>
    <row r="3" spans="2:2">
      <c r="B3" s="353" t="s">
        <v>1790</v>
      </c>
    </row>
    <row r="4" spans="2:2">
      <c r="B4" s="353" t="s">
        <v>516</v>
      </c>
    </row>
    <row r="5" spans="2:2">
      <c r="B5" s="353" t="s">
        <v>517</v>
      </c>
    </row>
    <row r="6" spans="2:2">
      <c r="B6" s="353" t="s">
        <v>518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rgb="FFFFCC99"/>
  </sheetPr>
  <dimension ref="A1"/>
  <sheetViews>
    <sheetView showGridLines="0" zoomScaleNormal="100" workbookViewId="0"/>
  </sheetViews>
  <sheetFormatPr defaultRowHeight="11.4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zimChoose">
    <tabColor indexed="47"/>
  </sheetPr>
  <dimension ref="A1"/>
  <sheetViews>
    <sheetView showGridLines="0" zoomScaleNormal="85" workbookViewId="0"/>
  </sheetViews>
  <sheetFormatPr defaultColWidth="9.125" defaultRowHeight="11.4"/>
  <cols>
    <col min="1" max="1" width="9.125" style="291"/>
    <col min="2" max="16384" width="9.125" style="192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heetMain">
    <tabColor rgb="FFFFCC99"/>
  </sheetPr>
  <dimension ref="A1:E8"/>
  <sheetViews>
    <sheetView showGridLines="0" zoomScaleNormal="100" workbookViewId="0"/>
  </sheetViews>
  <sheetFormatPr defaultColWidth="9.125" defaultRowHeight="14.4"/>
  <cols>
    <col min="1" max="1" width="38.375" style="228" customWidth="1"/>
    <col min="2" max="16384" width="9.125" style="228"/>
  </cols>
  <sheetData>
    <row r="1" spans="1:5">
      <c r="A1" s="229" t="s">
        <v>392</v>
      </c>
      <c r="B1" s="229" t="s">
        <v>393</v>
      </c>
      <c r="C1" s="229"/>
      <c r="D1" s="229"/>
      <c r="E1" s="229"/>
    </row>
    <row r="2" spans="1:5">
      <c r="A2" s="229"/>
      <c r="B2" s="229"/>
      <c r="C2" s="229"/>
      <c r="D2" s="229"/>
      <c r="E2" s="229"/>
    </row>
    <row r="3" spans="1:5">
      <c r="A3" s="229"/>
      <c r="B3" s="229"/>
      <c r="C3" s="229"/>
      <c r="D3" s="229"/>
      <c r="E3" s="229"/>
    </row>
    <row r="4" spans="1:5">
      <c r="A4" s="229"/>
      <c r="B4" s="229"/>
      <c r="C4" s="229"/>
      <c r="D4" s="229"/>
      <c r="E4" s="229"/>
    </row>
    <row r="5" spans="1:5">
      <c r="A5" s="229"/>
      <c r="B5" s="229"/>
      <c r="C5" s="229"/>
      <c r="D5" s="229"/>
      <c r="E5" s="229"/>
    </row>
    <row r="6" spans="1:5">
      <c r="A6" s="229"/>
      <c r="B6" s="229"/>
      <c r="C6" s="229"/>
      <c r="D6" s="229"/>
      <c r="E6" s="229"/>
    </row>
    <row r="7" spans="1:5">
      <c r="A7" s="229"/>
      <c r="B7" s="229"/>
      <c r="C7" s="229"/>
      <c r="D7" s="229"/>
      <c r="E7" s="229"/>
    </row>
    <row r="8" spans="1:5">
      <c r="A8" s="229"/>
      <c r="B8" s="229"/>
      <c r="C8" s="229"/>
      <c r="D8" s="229"/>
      <c r="E8" s="229"/>
    </row>
  </sheetData>
  <sheetProtection formatColumns="0" formatRow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:B12"/>
  <sheetViews>
    <sheetView showGridLines="0" zoomScaleNormal="100" workbookViewId="0"/>
  </sheetViews>
  <sheetFormatPr defaultColWidth="9.125" defaultRowHeight="11.4"/>
  <cols>
    <col min="1" max="1" width="9.125" style="735"/>
    <col min="2" max="2" width="65.25" style="735" customWidth="1"/>
    <col min="3" max="3" width="41" style="735" customWidth="1"/>
    <col min="4" max="16384" width="9.125" style="735"/>
  </cols>
  <sheetData>
    <row r="1" spans="1:2">
      <c r="A1" s="735" t="s">
        <v>330</v>
      </c>
      <c r="B1" s="735" t="s">
        <v>331</v>
      </c>
    </row>
    <row r="2" spans="1:2">
      <c r="A2" s="735">
        <v>4213775</v>
      </c>
      <c r="B2" s="735" t="s">
        <v>613</v>
      </c>
    </row>
    <row r="3" spans="1:2">
      <c r="A3" s="735">
        <v>4213784</v>
      </c>
      <c r="B3" s="735" t="s">
        <v>772</v>
      </c>
    </row>
    <row r="4" spans="1:2">
      <c r="A4" s="735">
        <v>4213781</v>
      </c>
      <c r="B4" s="735" t="s">
        <v>771</v>
      </c>
    </row>
    <row r="5" spans="1:2">
      <c r="A5" s="735">
        <v>4213776</v>
      </c>
      <c r="B5" s="735" t="s">
        <v>614</v>
      </c>
    </row>
    <row r="6" spans="1:2">
      <c r="A6" s="735">
        <v>4213777</v>
      </c>
      <c r="B6" s="735" t="s">
        <v>615</v>
      </c>
    </row>
    <row r="7" spans="1:2">
      <c r="A7" s="735">
        <v>4238670</v>
      </c>
      <c r="B7" s="735" t="s">
        <v>762</v>
      </c>
    </row>
    <row r="8" spans="1:2">
      <c r="A8" s="735">
        <v>4213778</v>
      </c>
      <c r="B8" s="735" t="s">
        <v>616</v>
      </c>
    </row>
    <row r="9" spans="1:2">
      <c r="A9" s="735">
        <v>4213780</v>
      </c>
      <c r="B9" s="735" t="s">
        <v>617</v>
      </c>
    </row>
    <row r="10" spans="1:2">
      <c r="A10" s="735">
        <v>4213779</v>
      </c>
      <c r="B10" s="735" t="s">
        <v>620</v>
      </c>
    </row>
    <row r="11" spans="1:2">
      <c r="A11" s="735">
        <v>4213783</v>
      </c>
      <c r="B11" s="735" t="s">
        <v>619</v>
      </c>
    </row>
    <row r="12" spans="1:2">
      <c r="A12" s="735">
        <v>4213782</v>
      </c>
      <c r="B12" s="735" t="s">
        <v>618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>
    <tabColor rgb="FFCCCCFF"/>
  </sheetPr>
  <dimension ref="A1:L54"/>
  <sheetViews>
    <sheetView showGridLines="0" tabSelected="1" topLeftCell="E1" zoomScaleNormal="100" workbookViewId="0">
      <selection activeCell="E5" sqref="E5:F5"/>
    </sheetView>
  </sheetViews>
  <sheetFormatPr defaultColWidth="9.125" defaultRowHeight="11.4"/>
  <cols>
    <col min="1" max="1" width="10.75" style="198" hidden="1" customWidth="1"/>
    <col min="2" max="2" width="10.75" style="90" hidden="1" customWidth="1"/>
    <col min="3" max="3" width="3.75" style="20" hidden="1" customWidth="1"/>
    <col min="4" max="4" width="1.75" style="23" customWidth="1"/>
    <col min="5" max="5" width="55.25" style="23" customWidth="1"/>
    <col min="6" max="6" width="50.75" style="23" customWidth="1"/>
    <col min="7" max="7" width="3.75" style="22" customWidth="1"/>
    <col min="8" max="8" width="9.125" style="23"/>
    <col min="9" max="9" width="9.125" style="55"/>
    <col min="10" max="10" width="30" style="23" customWidth="1"/>
    <col min="11" max="16384" width="9.125" style="23"/>
  </cols>
  <sheetData>
    <row r="1" spans="1:12" s="386" customFormat="1" ht="3" customHeight="1">
      <c r="A1" s="384"/>
      <c r="B1" s="385"/>
      <c r="F1" s="386">
        <v>26319322</v>
      </c>
      <c r="G1" s="387"/>
      <c r="I1" s="387"/>
    </row>
    <row r="2" spans="1:12" s="18" customFormat="1" ht="13.8">
      <c r="A2" s="197"/>
      <c r="B2" s="90"/>
      <c r="E2" s="392" t="str">
        <f>"Код шаблона: " &amp; GetCode()</f>
        <v>Код шаблона: FAS.JKH.OPEN.INFO.PRICE.WARM</v>
      </c>
      <c r="F2" s="441"/>
      <c r="G2" s="391"/>
      <c r="H2" s="391"/>
      <c r="I2" s="391"/>
      <c r="J2" s="391"/>
      <c r="K2" s="391"/>
      <c r="L2" s="391"/>
    </row>
    <row r="3" spans="1:12" ht="13.8">
      <c r="E3" s="393" t="str">
        <f>"Версия " &amp; GetVersion()</f>
        <v>Версия 1.0.2</v>
      </c>
      <c r="F3" s="441"/>
      <c r="G3" s="43"/>
      <c r="H3" s="43"/>
      <c r="I3" s="43"/>
      <c r="J3" s="43"/>
      <c r="K3" s="43"/>
      <c r="L3" s="261"/>
    </row>
    <row r="4" spans="1:12" s="371" customFormat="1" ht="5.4">
      <c r="A4" s="365"/>
      <c r="B4" s="366"/>
      <c r="C4" s="367"/>
      <c r="D4" s="368"/>
      <c r="E4" s="388"/>
      <c r="F4" s="389"/>
      <c r="G4" s="390"/>
      <c r="I4" s="372"/>
    </row>
    <row r="5" spans="1:12" ht="22.2">
      <c r="D5" s="24"/>
      <c r="E5" s="807" t="s">
        <v>770</v>
      </c>
      <c r="F5" s="808"/>
      <c r="G5" s="434"/>
      <c r="J5" s="309"/>
    </row>
    <row r="6" spans="1:12" s="371" customFormat="1" ht="5.4">
      <c r="A6" s="365"/>
      <c r="B6" s="366"/>
      <c r="C6" s="367"/>
      <c r="D6" s="368"/>
      <c r="E6" s="373"/>
      <c r="F6" s="374"/>
      <c r="G6" s="375"/>
      <c r="I6" s="372"/>
    </row>
    <row r="7" spans="1:12" ht="27.6">
      <c r="D7" s="24"/>
      <c r="E7" s="25" t="s">
        <v>52</v>
      </c>
      <c r="F7" s="328" t="s">
        <v>127</v>
      </c>
      <c r="G7" s="383"/>
    </row>
    <row r="8" spans="1:12" s="371" customFormat="1" ht="5.4">
      <c r="A8" s="365"/>
      <c r="B8" s="366"/>
      <c r="C8" s="367"/>
      <c r="D8" s="368"/>
      <c r="E8" s="369"/>
      <c r="F8" s="370"/>
      <c r="G8" s="368"/>
      <c r="I8" s="372"/>
    </row>
    <row r="9" spans="1:12" ht="34.200000000000003">
      <c r="D9" s="24"/>
      <c r="E9" s="25" t="s">
        <v>474</v>
      </c>
      <c r="F9" s="348" t="s">
        <v>85</v>
      </c>
      <c r="G9" s="382"/>
    </row>
    <row r="10" spans="1:12" s="371" customFormat="1" ht="5.4">
      <c r="A10" s="376"/>
      <c r="B10" s="366"/>
      <c r="C10" s="367"/>
      <c r="D10" s="377"/>
      <c r="E10" s="373"/>
      <c r="F10" s="378"/>
      <c r="G10" s="379"/>
      <c r="I10" s="372"/>
    </row>
    <row r="11" spans="1:12" ht="27.6">
      <c r="A11" s="200"/>
      <c r="D11" s="24"/>
      <c r="E11" s="81" t="s">
        <v>472</v>
      </c>
      <c r="F11" s="779" t="s">
        <v>1465</v>
      </c>
      <c r="G11" s="380"/>
    </row>
    <row r="12" spans="1:12" ht="27.6">
      <c r="D12" s="24"/>
      <c r="E12" s="81" t="s">
        <v>473</v>
      </c>
      <c r="F12" s="779" t="s">
        <v>1466</v>
      </c>
      <c r="G12" s="382"/>
    </row>
    <row r="13" spans="1:12" s="371" customFormat="1" ht="5.4">
      <c r="A13" s="376"/>
      <c r="B13" s="366"/>
      <c r="C13" s="367"/>
      <c r="D13" s="377"/>
      <c r="E13" s="373"/>
      <c r="F13" s="378"/>
      <c r="G13" s="379"/>
      <c r="I13" s="372"/>
    </row>
    <row r="14" spans="1:12" ht="27.6">
      <c r="D14" s="24"/>
      <c r="E14" s="81" t="s">
        <v>369</v>
      </c>
      <c r="F14" s="329" t="s">
        <v>43</v>
      </c>
      <c r="G14" s="382"/>
    </row>
    <row r="15" spans="1:12" ht="27.6">
      <c r="D15" s="24"/>
      <c r="E15" s="81" t="s">
        <v>299</v>
      </c>
      <c r="F15" s="330" t="s">
        <v>1867</v>
      </c>
      <c r="G15" s="382"/>
    </row>
    <row r="16" spans="1:12" ht="27.6">
      <c r="D16" s="24"/>
      <c r="E16" s="81" t="s">
        <v>600</v>
      </c>
      <c r="F16" s="330" t="s">
        <v>1802</v>
      </c>
      <c r="G16" s="382"/>
    </row>
    <row r="17" spans="1:9" ht="20.399999999999999">
      <c r="D17" s="24"/>
      <c r="E17" s="25"/>
      <c r="F17" s="444" t="s">
        <v>608</v>
      </c>
      <c r="G17" s="21"/>
    </row>
    <row r="18" spans="1:9" ht="27.6">
      <c r="D18" s="24"/>
      <c r="E18" s="81" t="s">
        <v>502</v>
      </c>
      <c r="F18" s="329" t="s">
        <v>1783</v>
      </c>
      <c r="G18" s="382"/>
    </row>
    <row r="19" spans="1:9" ht="27.6">
      <c r="D19" s="24"/>
      <c r="E19" s="81" t="s">
        <v>597</v>
      </c>
      <c r="F19" s="330" t="s">
        <v>1784</v>
      </c>
      <c r="G19" s="382"/>
    </row>
    <row r="20" spans="1:9" ht="27.6">
      <c r="D20" s="24"/>
      <c r="E20" s="81" t="s">
        <v>596</v>
      </c>
      <c r="F20" s="329" t="s">
        <v>1785</v>
      </c>
      <c r="G20" s="382"/>
    </row>
    <row r="21" spans="1:9" ht="27.6">
      <c r="D21" s="24"/>
      <c r="E21" s="81" t="s">
        <v>501</v>
      </c>
      <c r="F21" s="329" t="s">
        <v>1786</v>
      </c>
      <c r="G21" s="382"/>
    </row>
    <row r="22" spans="1:9" ht="20.399999999999999">
      <c r="D22" s="24"/>
      <c r="E22" s="25"/>
      <c r="F22" s="444" t="s">
        <v>609</v>
      </c>
      <c r="G22" s="21"/>
    </row>
    <row r="23" spans="1:9" ht="27.6">
      <c r="D23" s="24"/>
      <c r="E23" s="81" t="s">
        <v>612</v>
      </c>
      <c r="F23" s="329" t="s">
        <v>1783</v>
      </c>
      <c r="G23" s="382"/>
    </row>
    <row r="24" spans="1:9" ht="27.6">
      <c r="D24" s="24"/>
      <c r="E24" s="81" t="s">
        <v>611</v>
      </c>
      <c r="F24" s="330" t="s">
        <v>1867</v>
      </c>
      <c r="G24" s="382"/>
    </row>
    <row r="25" spans="1:9" ht="27.6">
      <c r="D25" s="24"/>
      <c r="E25" s="81" t="s">
        <v>610</v>
      </c>
      <c r="F25" s="329" t="s">
        <v>1863</v>
      </c>
      <c r="G25" s="382"/>
    </row>
    <row r="26" spans="1:9" ht="27.6">
      <c r="D26" s="24"/>
      <c r="E26" s="81" t="s">
        <v>501</v>
      </c>
      <c r="F26" s="329" t="s">
        <v>1864</v>
      </c>
      <c r="G26" s="382"/>
    </row>
    <row r="27" spans="1:9" s="371" customFormat="1" ht="35.1" customHeight="1">
      <c r="A27" s="376"/>
      <c r="B27" s="366"/>
      <c r="C27" s="367"/>
      <c r="D27" s="377"/>
      <c r="E27" s="373"/>
      <c r="F27" s="378"/>
      <c r="G27" s="379"/>
      <c r="I27" s="372"/>
    </row>
    <row r="28" spans="1:9" ht="27.6">
      <c r="D28" s="24"/>
      <c r="E28" s="81" t="s">
        <v>170</v>
      </c>
      <c r="F28" s="348" t="s">
        <v>85</v>
      </c>
      <c r="G28" s="382"/>
    </row>
    <row r="29" spans="1:9" ht="27.6">
      <c r="C29" s="28"/>
      <c r="D29" s="29"/>
      <c r="E29" s="30" t="s">
        <v>79</v>
      </c>
      <c r="F29" s="331" t="s">
        <v>1728</v>
      </c>
      <c r="G29" s="381"/>
    </row>
    <row r="30" spans="1:9" ht="27.6" hidden="1">
      <c r="C30" s="28"/>
      <c r="D30" s="29"/>
      <c r="E30" s="52" t="s">
        <v>203</v>
      </c>
      <c r="F30" s="332"/>
      <c r="G30" s="381"/>
    </row>
    <row r="31" spans="1:9" ht="27.6">
      <c r="C31" s="28"/>
      <c r="D31" s="29"/>
      <c r="E31" s="30" t="s">
        <v>53</v>
      </c>
      <c r="F31" s="331" t="s">
        <v>1729</v>
      </c>
      <c r="G31" s="381"/>
    </row>
    <row r="32" spans="1:9" ht="27.6">
      <c r="C32" s="28"/>
      <c r="D32" s="29"/>
      <c r="E32" s="30" t="s">
        <v>54</v>
      </c>
      <c r="F32" s="331" t="s">
        <v>1476</v>
      </c>
      <c r="G32" s="381"/>
      <c r="H32" s="31"/>
    </row>
    <row r="33" spans="1:9" s="371" customFormat="1" ht="5.4">
      <c r="A33" s="376"/>
      <c r="B33" s="366"/>
      <c r="C33" s="367"/>
      <c r="D33" s="377"/>
      <c r="E33" s="373"/>
      <c r="F33" s="378"/>
      <c r="G33" s="379"/>
      <c r="I33" s="372"/>
    </row>
    <row r="34" spans="1:9" ht="27.6">
      <c r="A34" s="199"/>
      <c r="D34" s="26"/>
      <c r="E34" s="25" t="s">
        <v>724</v>
      </c>
      <c r="F34" s="780" t="s">
        <v>726</v>
      </c>
      <c r="G34" s="380"/>
    </row>
    <row r="35" spans="1:9" s="371" customFormat="1" ht="5.4">
      <c r="A35" s="376"/>
      <c r="B35" s="366"/>
      <c r="C35" s="367"/>
      <c r="D35" s="377"/>
      <c r="E35" s="373"/>
      <c r="F35" s="378"/>
      <c r="G35" s="379"/>
      <c r="I35" s="372"/>
    </row>
    <row r="36" spans="1:9" ht="27.6">
      <c r="A36" s="199"/>
      <c r="D36" s="26"/>
      <c r="E36" s="81" t="s">
        <v>243</v>
      </c>
      <c r="F36" s="639" t="s">
        <v>204</v>
      </c>
      <c r="G36" s="380"/>
    </row>
    <row r="37" spans="1:9" s="371" customFormat="1" ht="5.4">
      <c r="A37" s="365"/>
      <c r="B37" s="366"/>
      <c r="C37" s="367"/>
      <c r="D37" s="368"/>
      <c r="E37" s="369"/>
      <c r="F37" s="370"/>
      <c r="G37" s="368"/>
      <c r="I37" s="372"/>
    </row>
    <row r="38" spans="1:9" ht="34.200000000000003">
      <c r="B38" s="189"/>
      <c r="D38" s="24"/>
      <c r="E38" s="81" t="s">
        <v>730</v>
      </c>
      <c r="F38" s="348" t="s">
        <v>85</v>
      </c>
      <c r="G38" s="382"/>
      <c r="I38" s="19"/>
    </row>
    <row r="39" spans="1:9" s="371" customFormat="1" ht="5.4">
      <c r="A39" s="376"/>
      <c r="B39" s="366"/>
      <c r="C39" s="367"/>
      <c r="D39" s="377"/>
      <c r="E39" s="373"/>
      <c r="F39" s="378"/>
      <c r="G39" s="379"/>
      <c r="I39" s="372"/>
    </row>
    <row r="40" spans="1:9" ht="27.6">
      <c r="A40" s="201"/>
      <c r="B40" s="92"/>
      <c r="D40" s="33"/>
      <c r="E40" s="32" t="s">
        <v>546</v>
      </c>
      <c r="F40" s="329" t="s">
        <v>1787</v>
      </c>
      <c r="G40" s="380"/>
    </row>
    <row r="41" spans="1:9" ht="27.6">
      <c r="A41" s="201"/>
      <c r="B41" s="92"/>
      <c r="D41" s="33"/>
      <c r="E41" s="41" t="s">
        <v>547</v>
      </c>
      <c r="F41" s="329" t="s">
        <v>1835</v>
      </c>
      <c r="G41" s="380"/>
    </row>
    <row r="42" spans="1:9" ht="20.399999999999999">
      <c r="D42" s="24"/>
      <c r="E42" s="25"/>
      <c r="F42" s="444" t="s">
        <v>579</v>
      </c>
      <c r="G42" s="21"/>
    </row>
    <row r="43" spans="1:9" ht="27.6">
      <c r="A43" s="201"/>
      <c r="D43" s="21"/>
      <c r="E43" s="442" t="s">
        <v>87</v>
      </c>
      <c r="F43" s="448" t="s">
        <v>1865</v>
      </c>
      <c r="G43" s="380"/>
    </row>
    <row r="44" spans="1:9" ht="27.6">
      <c r="A44" s="201"/>
      <c r="B44" s="92"/>
      <c r="D44" s="33"/>
      <c r="E44" s="442" t="s">
        <v>88</v>
      </c>
      <c r="F44" s="448" t="s">
        <v>1828</v>
      </c>
      <c r="G44" s="380"/>
    </row>
    <row r="45" spans="1:9" ht="27.6">
      <c r="A45" s="201"/>
      <c r="B45" s="92"/>
      <c r="D45" s="33"/>
      <c r="E45" s="442" t="s">
        <v>580</v>
      </c>
      <c r="F45" s="448" t="s">
        <v>1788</v>
      </c>
      <c r="G45" s="380"/>
    </row>
    <row r="46" spans="1:9" ht="27.6">
      <c r="D46" s="24"/>
      <c r="E46" s="443" t="s">
        <v>581</v>
      </c>
      <c r="F46" s="448" t="s">
        <v>1866</v>
      </c>
      <c r="G46" s="382"/>
    </row>
    <row r="47" spans="1:9" ht="20.100000000000001" customHeight="1">
      <c r="A47" s="201"/>
      <c r="D47" s="21"/>
      <c r="F47" s="163"/>
      <c r="G47" s="27"/>
    </row>
    <row r="48" spans="1:9" ht="20.399999999999999">
      <c r="A48" s="201"/>
      <c r="B48" s="92"/>
      <c r="D48" s="33"/>
      <c r="E48" s="32"/>
      <c r="F48" s="164"/>
      <c r="G48" s="27"/>
    </row>
    <row r="49" spans="1:9" ht="20.399999999999999">
      <c r="A49" s="201"/>
      <c r="B49" s="92"/>
      <c r="D49" s="33"/>
      <c r="E49" s="32"/>
      <c r="F49" s="164"/>
      <c r="G49" s="27"/>
    </row>
    <row r="50" spans="1:9" ht="20.399999999999999">
      <c r="A50" s="201"/>
      <c r="B50" s="92"/>
      <c r="D50" s="33"/>
      <c r="E50" s="41"/>
      <c r="F50" s="164"/>
      <c r="G50" s="27"/>
    </row>
    <row r="51" spans="1:9" ht="20.399999999999999">
      <c r="A51" s="201"/>
      <c r="B51" s="92"/>
      <c r="D51" s="33"/>
      <c r="E51" s="32"/>
      <c r="F51" s="164"/>
      <c r="G51" s="27"/>
    </row>
    <row r="54" spans="1:9">
      <c r="E54" s="809"/>
      <c r="F54" s="809"/>
      <c r="G54" s="809"/>
      <c r="H54" s="809"/>
      <c r="I54" s="809"/>
    </row>
  </sheetData>
  <sheetProtection password="FA9C" sheet="1" objects="1" scenarios="1" formatColumns="0" formatRows="0"/>
  <dataConsolidate/>
  <mergeCells count="2">
    <mergeCell ref="E5:F5"/>
    <mergeCell ref="E54:I54"/>
  </mergeCells>
  <phoneticPr fontId="8" type="noConversion"/>
  <dataValidations xWindow="446" yWindow="425" count="5">
    <dataValidation type="textLength" operator="lessThanOrEqual" allowBlank="1" showInputMessage="1" showErrorMessage="1" errorTitle="Ошибка" error="Допускается ввод не более 900 символов!" sqref="F48:F51 F30 F40:F41 F18 F43:F46 F20:F21 F23 F25:F26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36">
      <formula1>kind_of_NDS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24 F19 F15:F16"/>
    <dataValidation type="list" allowBlank="1" showInputMessage="1" showErrorMessage="1" errorTitle="Ошибка" error="Выберите значение из списка" prompt="Выберите значение из списка" sqref="F14">
      <formula1>kind_of_data_type</formula1>
    </dataValidation>
    <dataValidation allowBlank="1" showInputMessage="1" showErrorMessage="1" prompt="Для выбора выполните двойной щелчок левой клавиши мыши по соответствующей ячейке." sqref="F28 F9 F38"/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25" defaultRowHeight="11.4"/>
  <cols>
    <col min="1" max="1" width="9.125" style="735"/>
    <col min="2" max="2" width="65.25" style="735" customWidth="1"/>
    <col min="3" max="3" width="41" style="735" customWidth="1"/>
    <col min="4" max="16384" width="9.125" style="735"/>
  </cols>
  <sheetData>
    <row r="1" spans="1:2">
      <c r="A1" s="735" t="s">
        <v>330</v>
      </c>
      <c r="B1" s="735" t="s">
        <v>332</v>
      </c>
    </row>
    <row r="2" spans="1:2">
      <c r="A2" s="735">
        <v>4190064</v>
      </c>
      <c r="B2" s="735" t="s">
        <v>1451</v>
      </c>
    </row>
    <row r="3" spans="1:2">
      <c r="A3" s="735">
        <v>4190065</v>
      </c>
      <c r="B3" s="735" t="s">
        <v>1452</v>
      </c>
    </row>
    <row r="4" spans="1:2">
      <c r="A4" s="735">
        <v>4190066</v>
      </c>
      <c r="B4" s="735" t="s">
        <v>1453</v>
      </c>
    </row>
    <row r="5" spans="1:2">
      <c r="A5" s="735">
        <v>4190067</v>
      </c>
      <c r="B5" s="735" t="s">
        <v>1454</v>
      </c>
    </row>
    <row r="6" spans="1:2">
      <c r="A6" s="735">
        <v>4190068</v>
      </c>
      <c r="B6" s="735" t="s">
        <v>1455</v>
      </c>
    </row>
    <row r="7" spans="1:2">
      <c r="A7" s="735">
        <v>4190069</v>
      </c>
      <c r="B7" s="735" t="s">
        <v>1456</v>
      </c>
    </row>
    <row r="8" spans="1:2">
      <c r="A8" s="735">
        <v>4190070</v>
      </c>
      <c r="B8" s="735" t="s">
        <v>1457</v>
      </c>
    </row>
    <row r="9" spans="1:2">
      <c r="A9" s="735">
        <v>4190071</v>
      </c>
      <c r="B9" s="735" t="s">
        <v>1458</v>
      </c>
    </row>
    <row r="10" spans="1:2">
      <c r="A10" s="735">
        <v>4190072</v>
      </c>
      <c r="B10" s="735" t="s">
        <v>1459</v>
      </c>
    </row>
    <row r="11" spans="1:2">
      <c r="A11" s="735">
        <v>4190073</v>
      </c>
      <c r="B11" s="735" t="s">
        <v>1460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25" defaultRowHeight="13.2"/>
  <cols>
    <col min="1" max="16384" width="9.125" style="184"/>
  </cols>
  <sheetData>
    <row r="1" spans="1:1">
      <c r="A1" s="54"/>
    </row>
  </sheetData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39"/>
  <sheetViews>
    <sheetView showGridLines="0" zoomScaleNormal="100" workbookViewId="0"/>
  </sheetViews>
  <sheetFormatPr defaultColWidth="9.125" defaultRowHeight="11.4"/>
  <cols>
    <col min="1" max="1" width="36.25" style="3" customWidth="1"/>
    <col min="2" max="2" width="21.125" style="3" customWidth="1"/>
    <col min="3" max="16384" width="9.125" style="2"/>
  </cols>
  <sheetData>
    <row r="1" spans="1:2">
      <c r="A1" s="4" t="s">
        <v>57</v>
      </c>
      <c r="B1" s="4" t="s">
        <v>58</v>
      </c>
    </row>
    <row r="2" spans="1:2">
      <c r="A2" t="s">
        <v>413</v>
      </c>
      <c r="B2" t="s">
        <v>76</v>
      </c>
    </row>
    <row r="3" spans="1:2">
      <c r="A3" t="s">
        <v>414</v>
      </c>
      <c r="B3" t="s">
        <v>386</v>
      </c>
    </row>
    <row r="4" spans="1:2">
      <c r="A4" t="s">
        <v>415</v>
      </c>
      <c r="B4" t="s">
        <v>59</v>
      </c>
    </row>
    <row r="5" spans="1:2">
      <c r="A5" t="s">
        <v>417</v>
      </c>
      <c r="B5" t="s">
        <v>577</v>
      </c>
    </row>
    <row r="6" spans="1:2">
      <c r="A6" t="s">
        <v>416</v>
      </c>
      <c r="B6" t="s">
        <v>488</v>
      </c>
    </row>
    <row r="7" spans="1:2">
      <c r="A7" t="s">
        <v>748</v>
      </c>
      <c r="B7" t="s">
        <v>426</v>
      </c>
    </row>
    <row r="8" spans="1:2">
      <c r="A8" t="s">
        <v>749</v>
      </c>
      <c r="B8" t="s">
        <v>427</v>
      </c>
    </row>
    <row r="9" spans="1:2">
      <c r="A9" t="s">
        <v>508</v>
      </c>
      <c r="B9" t="s">
        <v>428</v>
      </c>
    </row>
    <row r="10" spans="1:2">
      <c r="A10" t="s">
        <v>418</v>
      </c>
      <c r="B10" t="s">
        <v>489</v>
      </c>
    </row>
    <row r="11" spans="1:2">
      <c r="A11" t="s">
        <v>763</v>
      </c>
      <c r="B11" t="s">
        <v>429</v>
      </c>
    </row>
    <row r="12" spans="1:2">
      <c r="A12" t="s">
        <v>764</v>
      </c>
      <c r="B12" t="s">
        <v>430</v>
      </c>
    </row>
    <row r="13" spans="1:2">
      <c r="A13" t="s">
        <v>750</v>
      </c>
      <c r="B13" t="s">
        <v>431</v>
      </c>
    </row>
    <row r="14" spans="1:2">
      <c r="A14" t="s">
        <v>751</v>
      </c>
      <c r="B14" t="s">
        <v>335</v>
      </c>
    </row>
    <row r="15" spans="1:2">
      <c r="A15" t="s">
        <v>752</v>
      </c>
      <c r="B15" t="s">
        <v>61</v>
      </c>
    </row>
    <row r="16" spans="1:2">
      <c r="A16" t="s">
        <v>753</v>
      </c>
      <c r="B16" t="s">
        <v>387</v>
      </c>
    </row>
    <row r="17" spans="1:2">
      <c r="A17" t="s">
        <v>754</v>
      </c>
      <c r="B17" t="s">
        <v>440</v>
      </c>
    </row>
    <row r="18" spans="1:2">
      <c r="A18" t="s">
        <v>755</v>
      </c>
      <c r="B18" t="s">
        <v>250</v>
      </c>
    </row>
    <row r="19" spans="1:2">
      <c r="A19" t="s">
        <v>756</v>
      </c>
      <c r="B19" t="s">
        <v>74</v>
      </c>
    </row>
    <row r="20" spans="1:2">
      <c r="A20" t="s">
        <v>757</v>
      </c>
      <c r="B20" t="s">
        <v>63</v>
      </c>
    </row>
    <row r="21" spans="1:2">
      <c r="A21" t="s">
        <v>758</v>
      </c>
      <c r="B21" t="s">
        <v>75</v>
      </c>
    </row>
    <row r="22" spans="1:2">
      <c r="A22" t="s">
        <v>759</v>
      </c>
      <c r="B22" t="s">
        <v>432</v>
      </c>
    </row>
    <row r="23" spans="1:2">
      <c r="A23" t="s">
        <v>760</v>
      </c>
      <c r="B23" t="s">
        <v>73</v>
      </c>
    </row>
    <row r="24" spans="1:2">
      <c r="A24" t="s">
        <v>761</v>
      </c>
      <c r="B24" t="s">
        <v>62</v>
      </c>
    </row>
    <row r="25" spans="1:2">
      <c r="A25" t="s">
        <v>601</v>
      </c>
      <c r="B25" t="s">
        <v>64</v>
      </c>
    </row>
    <row r="26" spans="1:2">
      <c r="A26" t="s">
        <v>602</v>
      </c>
      <c r="B26" t="s">
        <v>385</v>
      </c>
    </row>
    <row r="27" spans="1:2">
      <c r="A27" t="s">
        <v>510</v>
      </c>
      <c r="B27" t="s">
        <v>14</v>
      </c>
    </row>
    <row r="28" spans="1:2">
      <c r="A28" t="s">
        <v>420</v>
      </c>
      <c r="B28" t="s">
        <v>82</v>
      </c>
    </row>
    <row r="29" spans="1:2">
      <c r="A29" t="s">
        <v>509</v>
      </c>
      <c r="B29" t="s">
        <v>15</v>
      </c>
    </row>
    <row r="30" spans="1:2">
      <c r="A30" t="s">
        <v>419</v>
      </c>
      <c r="B30" t="s">
        <v>578</v>
      </c>
    </row>
    <row r="31" spans="1:2">
      <c r="A31" t="s">
        <v>586</v>
      </c>
      <c r="B31" t="s">
        <v>433</v>
      </c>
    </row>
    <row r="32" spans="1:2">
      <c r="A32" t="s">
        <v>487</v>
      </c>
      <c r="B32" t="s">
        <v>180</v>
      </c>
    </row>
    <row r="33" spans="1:2">
      <c r="A33" t="s">
        <v>421</v>
      </c>
      <c r="B33" t="s">
        <v>511</v>
      </c>
    </row>
    <row r="34" spans="1:2">
      <c r="A34" t="s">
        <v>422</v>
      </c>
      <c r="B34" t="s">
        <v>490</v>
      </c>
    </row>
    <row r="35" spans="1:2">
      <c r="A35" t="s">
        <v>423</v>
      </c>
      <c r="B35" t="s">
        <v>336</v>
      </c>
    </row>
    <row r="36" spans="1:2">
      <c r="A36" t="s">
        <v>424</v>
      </c>
      <c r="B36" t="s">
        <v>279</v>
      </c>
    </row>
    <row r="37" spans="1:2">
      <c r="A37" t="s">
        <v>425</v>
      </c>
      <c r="B37" t="s">
        <v>334</v>
      </c>
    </row>
    <row r="38" spans="1:2">
      <c r="A38"/>
      <c r="B38" t="s">
        <v>199</v>
      </c>
    </row>
    <row r="39" spans="1:2">
      <c r="A39"/>
      <c r="B39" t="s">
        <v>181</v>
      </c>
    </row>
    <row r="40" spans="1:2">
      <c r="A40"/>
      <c r="B40" t="s">
        <v>178</v>
      </c>
    </row>
    <row r="41" spans="1:2">
      <c r="A41"/>
      <c r="B41" t="s">
        <v>221</v>
      </c>
    </row>
    <row r="42" spans="1:2">
      <c r="A42"/>
      <c r="B42" t="s">
        <v>179</v>
      </c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struction">
    <tabColor indexed="47"/>
  </sheetPr>
  <dimension ref="A1"/>
  <sheetViews>
    <sheetView showGridLines="0" workbookViewId="0"/>
  </sheetViews>
  <sheetFormatPr defaultRowHeight="11.4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gion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:A19"/>
  <sheetViews>
    <sheetView showGridLines="0" zoomScaleNormal="100" workbookViewId="0"/>
  </sheetViews>
  <sheetFormatPr defaultRowHeight="11.4"/>
  <cols>
    <col min="1" max="1" width="49.125" customWidth="1"/>
  </cols>
  <sheetData>
    <row r="1" spans="1:1" ht="12">
      <c r="A1" s="15"/>
    </row>
    <row r="2" spans="1:1" ht="12">
      <c r="A2" s="15"/>
    </row>
    <row r="3" spans="1:1" ht="12">
      <c r="A3" s="15"/>
    </row>
    <row r="4" spans="1:1" ht="12">
      <c r="A4" s="15"/>
    </row>
    <row r="5" spans="1:1" ht="12">
      <c r="A5" s="15"/>
    </row>
    <row r="6" spans="1:1" ht="12">
      <c r="A6" s="15"/>
    </row>
    <row r="7" spans="1:1" ht="12">
      <c r="A7" s="15"/>
    </row>
    <row r="8" spans="1:1" ht="12">
      <c r="A8" s="15"/>
    </row>
    <row r="9" spans="1:1" ht="12">
      <c r="A9" s="15"/>
    </row>
    <row r="10" spans="1:1" ht="12">
      <c r="A10" s="15"/>
    </row>
    <row r="11" spans="1:1" ht="12">
      <c r="A11" s="15"/>
    </row>
    <row r="12" spans="1:1" ht="12">
      <c r="A12" s="15"/>
    </row>
    <row r="13" spans="1:1" ht="12">
      <c r="A13" s="15"/>
    </row>
    <row r="14" spans="1:1" ht="12">
      <c r="A14" s="15"/>
    </row>
    <row r="15" spans="1:1" ht="12">
      <c r="A15" s="15"/>
    </row>
    <row r="16" spans="1:1" ht="12">
      <c r="A16" s="15"/>
    </row>
    <row r="17" spans="1:1" ht="12">
      <c r="A17" s="15"/>
    </row>
    <row r="18" spans="1:1" ht="12">
      <c r="A18" s="15"/>
    </row>
    <row r="19" spans="1:1" ht="12">
      <c r="A19" s="15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25" defaultRowHeight="11.4"/>
  <cols>
    <col min="1" max="1" width="9.125" style="16"/>
    <col min="2" max="16384" width="9.125" style="17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25" defaultRowHeight="11.4"/>
  <cols>
    <col min="1" max="26" width="9.125" style="8"/>
    <col min="27" max="36" width="9.125" style="9"/>
    <col min="37" max="16384" width="9.125" style="8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97"/>
  <sheetViews>
    <sheetView showGridLines="0" zoomScaleNormal="100" workbookViewId="0"/>
  </sheetViews>
  <sheetFormatPr defaultColWidth="9.125" defaultRowHeight="11.4"/>
  <cols>
    <col min="1" max="2" width="9.125" style="5"/>
    <col min="3" max="3" width="20.75" style="5" customWidth="1"/>
    <col min="4" max="4" width="25.125" style="5" customWidth="1"/>
    <col min="5" max="16384" width="9.125" style="5"/>
  </cols>
  <sheetData>
    <row r="1" spans="1:10">
      <c r="A1" s="5" t="s">
        <v>1450</v>
      </c>
      <c r="B1" s="5" t="s">
        <v>1467</v>
      </c>
      <c r="C1" s="5" t="s">
        <v>1468</v>
      </c>
      <c r="D1" s="5" t="s">
        <v>1469</v>
      </c>
      <c r="E1" s="5" t="s">
        <v>1470</v>
      </c>
      <c r="F1" s="5" t="s">
        <v>1471</v>
      </c>
      <c r="G1" s="5" t="s">
        <v>1472</v>
      </c>
      <c r="H1" s="5" t="s">
        <v>1473</v>
      </c>
      <c r="I1" s="5" t="s">
        <v>1474</v>
      </c>
    </row>
    <row r="2" spans="1:10">
      <c r="A2" s="5">
        <v>1</v>
      </c>
      <c r="B2" s="5" t="s">
        <v>1475</v>
      </c>
      <c r="C2" s="5" t="s">
        <v>127</v>
      </c>
      <c r="D2" s="5" t="s">
        <v>1836</v>
      </c>
      <c r="E2" s="5" t="s">
        <v>1837</v>
      </c>
      <c r="F2" s="5" t="s">
        <v>1838</v>
      </c>
      <c r="G2" s="5" t="s">
        <v>1555</v>
      </c>
      <c r="H2" s="5" t="s">
        <v>1839</v>
      </c>
      <c r="J2" s="5" t="s">
        <v>1782</v>
      </c>
    </row>
    <row r="3" spans="1:10">
      <c r="A3" s="5">
        <v>2</v>
      </c>
      <c r="B3" s="5" t="s">
        <v>1475</v>
      </c>
      <c r="C3" s="5" t="s">
        <v>127</v>
      </c>
      <c r="D3" s="5" t="s">
        <v>1506</v>
      </c>
      <c r="E3" s="5" t="s">
        <v>1829</v>
      </c>
      <c r="F3" s="5" t="s">
        <v>1507</v>
      </c>
      <c r="G3" s="5" t="s">
        <v>1476</v>
      </c>
      <c r="H3" s="5" t="s">
        <v>1830</v>
      </c>
      <c r="J3" s="5" t="s">
        <v>1782</v>
      </c>
    </row>
    <row r="4" spans="1:10">
      <c r="A4" s="5">
        <v>3</v>
      </c>
      <c r="B4" s="5" t="s">
        <v>1475</v>
      </c>
      <c r="C4" s="5" t="s">
        <v>127</v>
      </c>
      <c r="D4" s="5" t="s">
        <v>1477</v>
      </c>
      <c r="E4" s="5" t="s">
        <v>1478</v>
      </c>
      <c r="F4" s="5" t="s">
        <v>1479</v>
      </c>
      <c r="G4" s="5" t="s">
        <v>1480</v>
      </c>
      <c r="J4" s="5" t="s">
        <v>1782</v>
      </c>
    </row>
    <row r="5" spans="1:10">
      <c r="A5" s="5">
        <v>4</v>
      </c>
      <c r="B5" s="5" t="s">
        <v>1475</v>
      </c>
      <c r="C5" s="5" t="s">
        <v>127</v>
      </c>
      <c r="D5" s="5" t="s">
        <v>1481</v>
      </c>
      <c r="E5" s="5" t="s">
        <v>1482</v>
      </c>
      <c r="F5" s="5" t="s">
        <v>1483</v>
      </c>
      <c r="G5" s="5" t="s">
        <v>1476</v>
      </c>
      <c r="H5" s="5" t="s">
        <v>1484</v>
      </c>
      <c r="J5" s="5" t="s">
        <v>1782</v>
      </c>
    </row>
    <row r="6" spans="1:10">
      <c r="A6" s="5">
        <v>5</v>
      </c>
      <c r="B6" s="5" t="s">
        <v>1475</v>
      </c>
      <c r="C6" s="5" t="s">
        <v>127</v>
      </c>
      <c r="D6" s="5" t="s">
        <v>1831</v>
      </c>
      <c r="E6" s="5" t="s">
        <v>1832</v>
      </c>
      <c r="F6" s="5" t="s">
        <v>1763</v>
      </c>
      <c r="G6" s="5" t="s">
        <v>1833</v>
      </c>
      <c r="H6" s="5" t="s">
        <v>1834</v>
      </c>
      <c r="J6" s="5" t="s">
        <v>1782</v>
      </c>
    </row>
    <row r="7" spans="1:10">
      <c r="A7" s="5">
        <v>6</v>
      </c>
      <c r="B7" s="5" t="s">
        <v>1475</v>
      </c>
      <c r="C7" s="5" t="s">
        <v>127</v>
      </c>
      <c r="D7" s="5" t="s">
        <v>1485</v>
      </c>
      <c r="E7" s="5" t="s">
        <v>1486</v>
      </c>
      <c r="F7" s="5" t="s">
        <v>1487</v>
      </c>
      <c r="G7" s="5" t="s">
        <v>1817</v>
      </c>
      <c r="J7" s="5" t="s">
        <v>1782</v>
      </c>
    </row>
    <row r="8" spans="1:10">
      <c r="A8" s="5">
        <v>7</v>
      </c>
      <c r="B8" s="5" t="s">
        <v>1475</v>
      </c>
      <c r="C8" s="5" t="s">
        <v>127</v>
      </c>
      <c r="D8" s="5" t="s">
        <v>1488</v>
      </c>
      <c r="E8" s="5" t="s">
        <v>1489</v>
      </c>
      <c r="F8" s="5" t="s">
        <v>1490</v>
      </c>
      <c r="G8" s="5" t="s">
        <v>1491</v>
      </c>
      <c r="J8" s="5" t="s">
        <v>1782</v>
      </c>
    </row>
    <row r="9" spans="1:10">
      <c r="A9" s="5">
        <v>8</v>
      </c>
      <c r="B9" s="5" t="s">
        <v>1475</v>
      </c>
      <c r="C9" s="5" t="s">
        <v>127</v>
      </c>
      <c r="D9" s="5" t="s">
        <v>1492</v>
      </c>
      <c r="E9" s="5" t="s">
        <v>1493</v>
      </c>
      <c r="F9" s="5" t="s">
        <v>1494</v>
      </c>
      <c r="G9" s="5" t="s">
        <v>1476</v>
      </c>
      <c r="J9" s="5" t="s">
        <v>1782</v>
      </c>
    </row>
    <row r="10" spans="1:10">
      <c r="A10" s="5">
        <v>9</v>
      </c>
      <c r="B10" s="5" t="s">
        <v>1475</v>
      </c>
      <c r="C10" s="5" t="s">
        <v>127</v>
      </c>
      <c r="D10" s="5" t="s">
        <v>1495</v>
      </c>
      <c r="E10" s="5" t="s">
        <v>1496</v>
      </c>
      <c r="F10" s="5" t="s">
        <v>1497</v>
      </c>
      <c r="G10" s="5" t="s">
        <v>1498</v>
      </c>
      <c r="J10" s="5" t="s">
        <v>1782</v>
      </c>
    </row>
    <row r="11" spans="1:10">
      <c r="A11" s="5">
        <v>10</v>
      </c>
      <c r="B11" s="5" t="s">
        <v>1475</v>
      </c>
      <c r="C11" s="5" t="s">
        <v>127</v>
      </c>
      <c r="D11" s="5" t="s">
        <v>1499</v>
      </c>
      <c r="E11" s="5" t="s">
        <v>1500</v>
      </c>
      <c r="F11" s="5" t="s">
        <v>1501</v>
      </c>
      <c r="G11" s="5" t="s">
        <v>1502</v>
      </c>
      <c r="J11" s="5" t="s">
        <v>1782</v>
      </c>
    </row>
    <row r="12" spans="1:10">
      <c r="A12" s="5">
        <v>11</v>
      </c>
      <c r="B12" s="5" t="s">
        <v>1475</v>
      </c>
      <c r="C12" s="5" t="s">
        <v>127</v>
      </c>
      <c r="D12" s="5" t="s">
        <v>1579</v>
      </c>
      <c r="E12" s="5" t="s">
        <v>1840</v>
      </c>
      <c r="F12" s="5" t="s">
        <v>1501</v>
      </c>
      <c r="G12" s="5" t="s">
        <v>1580</v>
      </c>
      <c r="J12" s="5" t="s">
        <v>1782</v>
      </c>
    </row>
    <row r="13" spans="1:10">
      <c r="A13" s="5">
        <v>12</v>
      </c>
      <c r="B13" s="5" t="s">
        <v>1475</v>
      </c>
      <c r="C13" s="5" t="s">
        <v>127</v>
      </c>
      <c r="D13" s="5" t="s">
        <v>1503</v>
      </c>
      <c r="E13" s="5" t="s">
        <v>1504</v>
      </c>
      <c r="F13" s="5" t="s">
        <v>1505</v>
      </c>
      <c r="G13" s="5" t="s">
        <v>1476</v>
      </c>
      <c r="J13" s="5" t="s">
        <v>1782</v>
      </c>
    </row>
    <row r="14" spans="1:10">
      <c r="A14" s="5">
        <v>13</v>
      </c>
      <c r="B14" s="5" t="s">
        <v>1475</v>
      </c>
      <c r="C14" s="5" t="s">
        <v>127</v>
      </c>
      <c r="D14" s="5" t="s">
        <v>1508</v>
      </c>
      <c r="E14" s="5" t="s">
        <v>1509</v>
      </c>
      <c r="F14" s="5" t="s">
        <v>1510</v>
      </c>
      <c r="G14" s="5" t="s">
        <v>1511</v>
      </c>
      <c r="J14" s="5" t="s">
        <v>1782</v>
      </c>
    </row>
    <row r="15" spans="1:10">
      <c r="A15" s="5">
        <v>14</v>
      </c>
      <c r="B15" s="5" t="s">
        <v>1475</v>
      </c>
      <c r="C15" s="5" t="s">
        <v>127</v>
      </c>
      <c r="D15" s="5" t="s">
        <v>1512</v>
      </c>
      <c r="E15" s="5" t="s">
        <v>1513</v>
      </c>
      <c r="F15" s="5" t="s">
        <v>1514</v>
      </c>
      <c r="G15" s="5" t="s">
        <v>1515</v>
      </c>
      <c r="J15" s="5" t="s">
        <v>1782</v>
      </c>
    </row>
    <row r="16" spans="1:10">
      <c r="A16" s="5">
        <v>15</v>
      </c>
      <c r="B16" s="5" t="s">
        <v>1475</v>
      </c>
      <c r="C16" s="5" t="s">
        <v>127</v>
      </c>
      <c r="D16" s="5" t="s">
        <v>1516</v>
      </c>
      <c r="E16" s="5" t="s">
        <v>1517</v>
      </c>
      <c r="F16" s="5" t="s">
        <v>1518</v>
      </c>
      <c r="G16" s="5" t="s">
        <v>1519</v>
      </c>
      <c r="H16" s="5" t="s">
        <v>1520</v>
      </c>
      <c r="J16" s="5" t="s">
        <v>1782</v>
      </c>
    </row>
    <row r="17" spans="1:10">
      <c r="A17" s="5">
        <v>16</v>
      </c>
      <c r="B17" s="5" t="s">
        <v>1475</v>
      </c>
      <c r="C17" s="5" t="s">
        <v>127</v>
      </c>
      <c r="D17" s="5" t="s">
        <v>1521</v>
      </c>
      <c r="E17" s="5" t="s">
        <v>1522</v>
      </c>
      <c r="F17" s="5" t="s">
        <v>1523</v>
      </c>
      <c r="G17" s="5" t="s">
        <v>1524</v>
      </c>
      <c r="H17" s="5" t="s">
        <v>1525</v>
      </c>
      <c r="J17" s="5" t="s">
        <v>1782</v>
      </c>
    </row>
    <row r="18" spans="1:10">
      <c r="A18" s="5">
        <v>17</v>
      </c>
      <c r="B18" s="5" t="s">
        <v>1475</v>
      </c>
      <c r="C18" s="5" t="s">
        <v>127</v>
      </c>
      <c r="D18" s="5" t="s">
        <v>1526</v>
      </c>
      <c r="E18" s="5" t="s">
        <v>1527</v>
      </c>
      <c r="F18" s="5" t="s">
        <v>1528</v>
      </c>
      <c r="G18" s="5" t="s">
        <v>1529</v>
      </c>
      <c r="I18" s="5" t="s">
        <v>1841</v>
      </c>
      <c r="J18" s="5" t="s">
        <v>1782</v>
      </c>
    </row>
    <row r="19" spans="1:10">
      <c r="A19" s="5">
        <v>18</v>
      </c>
      <c r="B19" s="5" t="s">
        <v>1475</v>
      </c>
      <c r="C19" s="5" t="s">
        <v>127</v>
      </c>
      <c r="D19" s="5" t="s">
        <v>1818</v>
      </c>
      <c r="E19" s="5" t="s">
        <v>1819</v>
      </c>
      <c r="F19" s="5" t="s">
        <v>1820</v>
      </c>
      <c r="G19" s="5" t="s">
        <v>1599</v>
      </c>
      <c r="H19" s="5" t="s">
        <v>1821</v>
      </c>
      <c r="J19" s="5" t="s">
        <v>1782</v>
      </c>
    </row>
    <row r="20" spans="1:10">
      <c r="A20" s="5">
        <v>19</v>
      </c>
      <c r="B20" s="5" t="s">
        <v>1475</v>
      </c>
      <c r="C20" s="5" t="s">
        <v>127</v>
      </c>
      <c r="D20" s="5" t="s">
        <v>1530</v>
      </c>
      <c r="E20" s="5" t="s">
        <v>1531</v>
      </c>
      <c r="F20" s="5" t="s">
        <v>1532</v>
      </c>
      <c r="G20" s="5" t="s">
        <v>1533</v>
      </c>
      <c r="J20" s="5" t="s">
        <v>1782</v>
      </c>
    </row>
    <row r="21" spans="1:10">
      <c r="A21" s="5">
        <v>20</v>
      </c>
      <c r="B21" s="5" t="s">
        <v>1475</v>
      </c>
      <c r="C21" s="5" t="s">
        <v>127</v>
      </c>
      <c r="D21" s="5" t="s">
        <v>1534</v>
      </c>
      <c r="E21" s="5" t="s">
        <v>1535</v>
      </c>
      <c r="F21" s="5" t="s">
        <v>1536</v>
      </c>
      <c r="G21" s="5" t="s">
        <v>1476</v>
      </c>
      <c r="J21" s="5" t="s">
        <v>1782</v>
      </c>
    </row>
    <row r="22" spans="1:10">
      <c r="A22" s="5">
        <v>21</v>
      </c>
      <c r="B22" s="5" t="s">
        <v>1475</v>
      </c>
      <c r="C22" s="5" t="s">
        <v>127</v>
      </c>
      <c r="D22" s="5" t="s">
        <v>1537</v>
      </c>
      <c r="E22" s="5" t="s">
        <v>1538</v>
      </c>
      <c r="F22" s="5" t="s">
        <v>1539</v>
      </c>
      <c r="G22" s="5" t="s">
        <v>1540</v>
      </c>
      <c r="J22" s="5" t="s">
        <v>1782</v>
      </c>
    </row>
    <row r="23" spans="1:10">
      <c r="A23" s="5">
        <v>22</v>
      </c>
      <c r="B23" s="5" t="s">
        <v>1475</v>
      </c>
      <c r="C23" s="5" t="s">
        <v>127</v>
      </c>
      <c r="D23" s="5" t="s">
        <v>1541</v>
      </c>
      <c r="E23" s="5" t="s">
        <v>1542</v>
      </c>
      <c r="F23" s="5" t="s">
        <v>1543</v>
      </c>
      <c r="G23" s="5" t="s">
        <v>1533</v>
      </c>
      <c r="J23" s="5" t="s">
        <v>1782</v>
      </c>
    </row>
    <row r="24" spans="1:10">
      <c r="A24" s="5">
        <v>23</v>
      </c>
      <c r="B24" s="5" t="s">
        <v>1475</v>
      </c>
      <c r="C24" s="5" t="s">
        <v>127</v>
      </c>
      <c r="D24" s="5" t="s">
        <v>1544</v>
      </c>
      <c r="E24" s="5" t="s">
        <v>1545</v>
      </c>
      <c r="F24" s="5" t="s">
        <v>1546</v>
      </c>
      <c r="G24" s="5" t="s">
        <v>1547</v>
      </c>
      <c r="J24" s="5" t="s">
        <v>1782</v>
      </c>
    </row>
    <row r="25" spans="1:10">
      <c r="A25" s="5">
        <v>24</v>
      </c>
      <c r="B25" s="5" t="s">
        <v>1475</v>
      </c>
      <c r="C25" s="5" t="s">
        <v>127</v>
      </c>
      <c r="D25" s="5" t="s">
        <v>1548</v>
      </c>
      <c r="E25" s="5" t="s">
        <v>1549</v>
      </c>
      <c r="F25" s="5" t="s">
        <v>1550</v>
      </c>
      <c r="G25" s="5" t="s">
        <v>1540</v>
      </c>
      <c r="J25" s="5" t="s">
        <v>1782</v>
      </c>
    </row>
    <row r="26" spans="1:10">
      <c r="A26" s="5">
        <v>25</v>
      </c>
      <c r="B26" s="5" t="s">
        <v>1475</v>
      </c>
      <c r="C26" s="5" t="s">
        <v>127</v>
      </c>
      <c r="D26" s="5" t="s">
        <v>1842</v>
      </c>
      <c r="E26" s="5" t="s">
        <v>1843</v>
      </c>
      <c r="F26" s="5" t="s">
        <v>1844</v>
      </c>
      <c r="G26" s="5" t="s">
        <v>1551</v>
      </c>
      <c r="H26" s="5" t="s">
        <v>1845</v>
      </c>
      <c r="J26" s="5" t="s">
        <v>1782</v>
      </c>
    </row>
    <row r="27" spans="1:10">
      <c r="A27" s="5">
        <v>26</v>
      </c>
      <c r="B27" s="5" t="s">
        <v>1475</v>
      </c>
      <c r="C27" s="5" t="s">
        <v>127</v>
      </c>
      <c r="D27" s="5" t="s">
        <v>1846</v>
      </c>
      <c r="E27" s="5" t="s">
        <v>1847</v>
      </c>
      <c r="F27" s="5" t="s">
        <v>1848</v>
      </c>
      <c r="G27" s="5" t="s">
        <v>1638</v>
      </c>
      <c r="H27" s="5" t="s">
        <v>1849</v>
      </c>
      <c r="J27" s="5" t="s">
        <v>1782</v>
      </c>
    </row>
    <row r="28" spans="1:10">
      <c r="A28" s="5">
        <v>27</v>
      </c>
      <c r="B28" s="5" t="s">
        <v>1475</v>
      </c>
      <c r="C28" s="5" t="s">
        <v>127</v>
      </c>
      <c r="D28" s="5" t="s">
        <v>1552</v>
      </c>
      <c r="E28" s="5" t="s">
        <v>1553</v>
      </c>
      <c r="F28" s="5" t="s">
        <v>1554</v>
      </c>
      <c r="G28" s="5" t="s">
        <v>1555</v>
      </c>
      <c r="H28" s="5" t="s">
        <v>1556</v>
      </c>
      <c r="I28" s="5" t="s">
        <v>1850</v>
      </c>
      <c r="J28" s="5" t="s">
        <v>1782</v>
      </c>
    </row>
    <row r="29" spans="1:10">
      <c r="A29" s="5">
        <v>28</v>
      </c>
      <c r="B29" s="5" t="s">
        <v>1475</v>
      </c>
      <c r="C29" s="5" t="s">
        <v>127</v>
      </c>
      <c r="D29" s="5" t="s">
        <v>1557</v>
      </c>
      <c r="E29" s="5" t="s">
        <v>1558</v>
      </c>
      <c r="F29" s="5" t="s">
        <v>1559</v>
      </c>
      <c r="G29" s="5" t="s">
        <v>1555</v>
      </c>
      <c r="H29" s="5" t="s">
        <v>1560</v>
      </c>
      <c r="J29" s="5" t="s">
        <v>1782</v>
      </c>
    </row>
    <row r="30" spans="1:10">
      <c r="A30" s="5">
        <v>29</v>
      </c>
      <c r="B30" s="5" t="s">
        <v>1475</v>
      </c>
      <c r="C30" s="5" t="s">
        <v>127</v>
      </c>
      <c r="D30" s="5" t="s">
        <v>1561</v>
      </c>
      <c r="E30" s="5" t="s">
        <v>1562</v>
      </c>
      <c r="F30" s="5" t="s">
        <v>1563</v>
      </c>
      <c r="G30" s="5" t="s">
        <v>1555</v>
      </c>
      <c r="J30" s="5" t="s">
        <v>1782</v>
      </c>
    </row>
    <row r="31" spans="1:10">
      <c r="A31" s="5">
        <v>30</v>
      </c>
      <c r="B31" s="5" t="s">
        <v>1475</v>
      </c>
      <c r="C31" s="5" t="s">
        <v>127</v>
      </c>
      <c r="D31" s="5" t="s">
        <v>1564</v>
      </c>
      <c r="E31" s="5" t="s">
        <v>1565</v>
      </c>
      <c r="F31" s="5" t="s">
        <v>1566</v>
      </c>
      <c r="G31" s="5" t="s">
        <v>1555</v>
      </c>
      <c r="J31" s="5" t="s">
        <v>1782</v>
      </c>
    </row>
    <row r="32" spans="1:10">
      <c r="A32" s="5">
        <v>31</v>
      </c>
      <c r="B32" s="5" t="s">
        <v>1475</v>
      </c>
      <c r="C32" s="5" t="s">
        <v>127</v>
      </c>
      <c r="D32" s="5" t="s">
        <v>1567</v>
      </c>
      <c r="E32" s="5" t="s">
        <v>1568</v>
      </c>
      <c r="F32" s="5" t="s">
        <v>1569</v>
      </c>
      <c r="G32" s="5" t="s">
        <v>1570</v>
      </c>
      <c r="J32" s="5" t="s">
        <v>1782</v>
      </c>
    </row>
    <row r="33" spans="1:10">
      <c r="A33" s="5">
        <v>32</v>
      </c>
      <c r="B33" s="5" t="s">
        <v>1475</v>
      </c>
      <c r="C33" s="5" t="s">
        <v>127</v>
      </c>
      <c r="D33" s="5" t="s">
        <v>1571</v>
      </c>
      <c r="E33" s="5" t="s">
        <v>1572</v>
      </c>
      <c r="F33" s="5" t="s">
        <v>1573</v>
      </c>
      <c r="G33" s="5" t="s">
        <v>1574</v>
      </c>
      <c r="J33" s="5" t="s">
        <v>1782</v>
      </c>
    </row>
    <row r="34" spans="1:10">
      <c r="A34" s="5">
        <v>33</v>
      </c>
      <c r="B34" s="5" t="s">
        <v>1475</v>
      </c>
      <c r="C34" s="5" t="s">
        <v>127</v>
      </c>
      <c r="D34" s="5" t="s">
        <v>1575</v>
      </c>
      <c r="E34" s="5" t="s">
        <v>1576</v>
      </c>
      <c r="F34" s="5" t="s">
        <v>1577</v>
      </c>
      <c r="G34" s="5" t="s">
        <v>1578</v>
      </c>
      <c r="J34" s="5" t="s">
        <v>1782</v>
      </c>
    </row>
    <row r="35" spans="1:10">
      <c r="A35" s="5">
        <v>34</v>
      </c>
      <c r="B35" s="5" t="s">
        <v>1475</v>
      </c>
      <c r="C35" s="5" t="s">
        <v>127</v>
      </c>
      <c r="D35" s="5" t="s">
        <v>1581</v>
      </c>
      <c r="E35" s="5" t="s">
        <v>1582</v>
      </c>
      <c r="F35" s="5" t="s">
        <v>1583</v>
      </c>
      <c r="G35" s="5" t="s">
        <v>1476</v>
      </c>
      <c r="J35" s="5" t="s">
        <v>1782</v>
      </c>
    </row>
    <row r="36" spans="1:10">
      <c r="A36" s="5">
        <v>35</v>
      </c>
      <c r="B36" s="5" t="s">
        <v>1475</v>
      </c>
      <c r="C36" s="5" t="s">
        <v>127</v>
      </c>
      <c r="D36" s="5" t="s">
        <v>1584</v>
      </c>
      <c r="E36" s="5" t="s">
        <v>1585</v>
      </c>
      <c r="F36" s="5" t="s">
        <v>1586</v>
      </c>
      <c r="G36" s="5" t="s">
        <v>1555</v>
      </c>
      <c r="J36" s="5" t="s">
        <v>1782</v>
      </c>
    </row>
    <row r="37" spans="1:10">
      <c r="A37" s="5">
        <v>36</v>
      </c>
      <c r="B37" s="5" t="s">
        <v>1475</v>
      </c>
      <c r="C37" s="5" t="s">
        <v>127</v>
      </c>
      <c r="D37" s="5" t="s">
        <v>1587</v>
      </c>
      <c r="E37" s="5" t="s">
        <v>1588</v>
      </c>
      <c r="F37" s="5" t="s">
        <v>1589</v>
      </c>
      <c r="G37" s="5" t="s">
        <v>1578</v>
      </c>
      <c r="J37" s="5" t="s">
        <v>1782</v>
      </c>
    </row>
    <row r="38" spans="1:10">
      <c r="A38" s="5">
        <v>37</v>
      </c>
      <c r="B38" s="5" t="s">
        <v>1475</v>
      </c>
      <c r="C38" s="5" t="s">
        <v>127</v>
      </c>
      <c r="D38" s="5" t="s">
        <v>1590</v>
      </c>
      <c r="E38" s="5" t="s">
        <v>1591</v>
      </c>
      <c r="F38" s="5" t="s">
        <v>1592</v>
      </c>
      <c r="G38" s="5" t="s">
        <v>1476</v>
      </c>
      <c r="I38" s="5" t="s">
        <v>1851</v>
      </c>
      <c r="J38" s="5" t="s">
        <v>1782</v>
      </c>
    </row>
    <row r="39" spans="1:10">
      <c r="A39" s="5">
        <v>38</v>
      </c>
      <c r="B39" s="5" t="s">
        <v>1475</v>
      </c>
      <c r="C39" s="5" t="s">
        <v>127</v>
      </c>
      <c r="D39" s="5" t="s">
        <v>1593</v>
      </c>
      <c r="E39" s="5" t="s">
        <v>1594</v>
      </c>
      <c r="F39" s="5" t="s">
        <v>1595</v>
      </c>
      <c r="G39" s="5" t="s">
        <v>1540</v>
      </c>
      <c r="J39" s="5" t="s">
        <v>1782</v>
      </c>
    </row>
    <row r="40" spans="1:10">
      <c r="A40" s="5">
        <v>39</v>
      </c>
      <c r="B40" s="5" t="s">
        <v>1475</v>
      </c>
      <c r="C40" s="5" t="s">
        <v>127</v>
      </c>
      <c r="D40" s="5" t="s">
        <v>1596</v>
      </c>
      <c r="E40" s="5" t="s">
        <v>1597</v>
      </c>
      <c r="F40" s="5" t="s">
        <v>1598</v>
      </c>
      <c r="G40" s="5" t="s">
        <v>1599</v>
      </c>
      <c r="J40" s="5" t="s">
        <v>1782</v>
      </c>
    </row>
    <row r="41" spans="1:10">
      <c r="A41" s="5">
        <v>40</v>
      </c>
      <c r="B41" s="5" t="s">
        <v>1475</v>
      </c>
      <c r="C41" s="5" t="s">
        <v>127</v>
      </c>
      <c r="D41" s="5" t="s">
        <v>1600</v>
      </c>
      <c r="E41" s="5" t="s">
        <v>1601</v>
      </c>
      <c r="F41" s="5" t="s">
        <v>1602</v>
      </c>
      <c r="G41" s="5" t="s">
        <v>1603</v>
      </c>
      <c r="H41" s="5" t="s">
        <v>1604</v>
      </c>
      <c r="J41" s="5" t="s">
        <v>1782</v>
      </c>
    </row>
    <row r="42" spans="1:10">
      <c r="A42" s="5">
        <v>41</v>
      </c>
      <c r="B42" s="5" t="s">
        <v>1475</v>
      </c>
      <c r="C42" s="5" t="s">
        <v>127</v>
      </c>
      <c r="D42" s="5" t="s">
        <v>1605</v>
      </c>
      <c r="E42" s="5" t="s">
        <v>1606</v>
      </c>
      <c r="F42" s="5" t="s">
        <v>1607</v>
      </c>
      <c r="G42" s="5" t="s">
        <v>1852</v>
      </c>
      <c r="J42" s="5" t="s">
        <v>1782</v>
      </c>
    </row>
    <row r="43" spans="1:10">
      <c r="A43" s="5">
        <v>42</v>
      </c>
      <c r="B43" s="5" t="s">
        <v>1475</v>
      </c>
      <c r="C43" s="5" t="s">
        <v>127</v>
      </c>
      <c r="D43" s="5" t="s">
        <v>1608</v>
      </c>
      <c r="E43" s="5" t="s">
        <v>1609</v>
      </c>
      <c r="F43" s="5" t="s">
        <v>1610</v>
      </c>
      <c r="G43" s="5" t="s">
        <v>1540</v>
      </c>
      <c r="J43" s="5" t="s">
        <v>1782</v>
      </c>
    </row>
    <row r="44" spans="1:10">
      <c r="A44" s="5">
        <v>43</v>
      </c>
      <c r="B44" s="5" t="s">
        <v>1475</v>
      </c>
      <c r="C44" s="5" t="s">
        <v>127</v>
      </c>
      <c r="D44" s="5" t="s">
        <v>1611</v>
      </c>
      <c r="E44" s="5" t="s">
        <v>1612</v>
      </c>
      <c r="F44" s="5" t="s">
        <v>1613</v>
      </c>
      <c r="G44" s="5" t="s">
        <v>1555</v>
      </c>
      <c r="J44" s="5" t="s">
        <v>1782</v>
      </c>
    </row>
    <row r="45" spans="1:10">
      <c r="A45" s="5">
        <v>44</v>
      </c>
      <c r="B45" s="5" t="s">
        <v>1475</v>
      </c>
      <c r="C45" s="5" t="s">
        <v>127</v>
      </c>
      <c r="D45" s="5" t="s">
        <v>1614</v>
      </c>
      <c r="E45" s="5" t="s">
        <v>1615</v>
      </c>
      <c r="F45" s="5" t="s">
        <v>1616</v>
      </c>
      <c r="G45" s="5" t="s">
        <v>1511</v>
      </c>
      <c r="I45" s="5" t="s">
        <v>1853</v>
      </c>
      <c r="J45" s="5" t="s">
        <v>1782</v>
      </c>
    </row>
    <row r="46" spans="1:10">
      <c r="A46" s="5">
        <v>45</v>
      </c>
      <c r="B46" s="5" t="s">
        <v>1475</v>
      </c>
      <c r="C46" s="5" t="s">
        <v>127</v>
      </c>
      <c r="D46" s="5" t="s">
        <v>1617</v>
      </c>
      <c r="E46" s="5" t="s">
        <v>1618</v>
      </c>
      <c r="F46" s="5" t="s">
        <v>1619</v>
      </c>
      <c r="G46" s="5" t="s">
        <v>1620</v>
      </c>
      <c r="J46" s="5" t="s">
        <v>1782</v>
      </c>
    </row>
    <row r="47" spans="1:10">
      <c r="A47" s="5">
        <v>46</v>
      </c>
      <c r="B47" s="5" t="s">
        <v>1475</v>
      </c>
      <c r="C47" s="5" t="s">
        <v>127</v>
      </c>
      <c r="D47" s="5" t="s">
        <v>1621</v>
      </c>
      <c r="E47" s="5" t="s">
        <v>1622</v>
      </c>
      <c r="F47" s="5" t="s">
        <v>1623</v>
      </c>
      <c r="G47" s="5" t="s">
        <v>1540</v>
      </c>
      <c r="J47" s="5" t="s">
        <v>1782</v>
      </c>
    </row>
    <row r="48" spans="1:10">
      <c r="A48" s="5">
        <v>47</v>
      </c>
      <c r="B48" s="5" t="s">
        <v>1475</v>
      </c>
      <c r="C48" s="5" t="s">
        <v>127</v>
      </c>
      <c r="D48" s="5" t="s">
        <v>1624</v>
      </c>
      <c r="E48" s="5" t="s">
        <v>1625</v>
      </c>
      <c r="F48" s="5" t="s">
        <v>1626</v>
      </c>
      <c r="G48" s="5" t="s">
        <v>1599</v>
      </c>
      <c r="H48" s="5" t="s">
        <v>1627</v>
      </c>
      <c r="J48" s="5" t="s">
        <v>1782</v>
      </c>
    </row>
    <row r="49" spans="1:10">
      <c r="A49" s="5">
        <v>48</v>
      </c>
      <c r="B49" s="5" t="s">
        <v>1475</v>
      </c>
      <c r="C49" s="5" t="s">
        <v>127</v>
      </c>
      <c r="D49" s="5" t="s">
        <v>1628</v>
      </c>
      <c r="E49" s="5" t="s">
        <v>1629</v>
      </c>
      <c r="F49" s="5" t="s">
        <v>1630</v>
      </c>
      <c r="G49" s="5" t="s">
        <v>1540</v>
      </c>
      <c r="H49" s="5" t="s">
        <v>1631</v>
      </c>
      <c r="J49" s="5" t="s">
        <v>1782</v>
      </c>
    </row>
    <row r="50" spans="1:10">
      <c r="A50" s="5">
        <v>49</v>
      </c>
      <c r="B50" s="5" t="s">
        <v>1475</v>
      </c>
      <c r="C50" s="5" t="s">
        <v>127</v>
      </c>
      <c r="D50" s="5" t="s">
        <v>1632</v>
      </c>
      <c r="E50" s="5" t="s">
        <v>1633</v>
      </c>
      <c r="F50" s="5" t="s">
        <v>1634</v>
      </c>
      <c r="G50" s="5" t="s">
        <v>1533</v>
      </c>
      <c r="I50" s="5" t="s">
        <v>1854</v>
      </c>
      <c r="J50" s="5" t="s">
        <v>1782</v>
      </c>
    </row>
    <row r="51" spans="1:10">
      <c r="A51" s="5">
        <v>50</v>
      </c>
      <c r="B51" s="5" t="s">
        <v>1475</v>
      </c>
      <c r="C51" s="5" t="s">
        <v>127</v>
      </c>
      <c r="D51" s="5" t="s">
        <v>1635</v>
      </c>
      <c r="E51" s="5" t="s">
        <v>1636</v>
      </c>
      <c r="F51" s="5" t="s">
        <v>1637</v>
      </c>
      <c r="G51" s="5" t="s">
        <v>1638</v>
      </c>
      <c r="J51" s="5" t="s">
        <v>1782</v>
      </c>
    </row>
    <row r="52" spans="1:10">
      <c r="A52" s="5">
        <v>51</v>
      </c>
      <c r="B52" s="5" t="s">
        <v>1475</v>
      </c>
      <c r="C52" s="5" t="s">
        <v>127</v>
      </c>
      <c r="D52" s="5" t="s">
        <v>1639</v>
      </c>
      <c r="E52" s="5" t="s">
        <v>1640</v>
      </c>
      <c r="F52" s="5" t="s">
        <v>1641</v>
      </c>
      <c r="G52" s="5" t="s">
        <v>1540</v>
      </c>
      <c r="J52" s="5" t="s">
        <v>1782</v>
      </c>
    </row>
    <row r="53" spans="1:10">
      <c r="A53" s="5">
        <v>52</v>
      </c>
      <c r="B53" s="5" t="s">
        <v>1475</v>
      </c>
      <c r="C53" s="5" t="s">
        <v>127</v>
      </c>
      <c r="D53" s="5" t="s">
        <v>1642</v>
      </c>
      <c r="E53" s="5" t="s">
        <v>1643</v>
      </c>
      <c r="F53" s="5" t="s">
        <v>1644</v>
      </c>
      <c r="G53" s="5" t="s">
        <v>1540</v>
      </c>
      <c r="J53" s="5" t="s">
        <v>1782</v>
      </c>
    </row>
    <row r="54" spans="1:10">
      <c r="A54" s="5">
        <v>53</v>
      </c>
      <c r="B54" s="5" t="s">
        <v>1475</v>
      </c>
      <c r="C54" s="5" t="s">
        <v>127</v>
      </c>
      <c r="D54" s="5" t="s">
        <v>1645</v>
      </c>
      <c r="E54" s="5" t="s">
        <v>1646</v>
      </c>
      <c r="F54" s="5" t="s">
        <v>1647</v>
      </c>
      <c r="G54" s="5" t="s">
        <v>1540</v>
      </c>
      <c r="J54" s="5" t="s">
        <v>1782</v>
      </c>
    </row>
    <row r="55" spans="1:10">
      <c r="A55" s="5">
        <v>54</v>
      </c>
      <c r="B55" s="5" t="s">
        <v>1475</v>
      </c>
      <c r="C55" s="5" t="s">
        <v>127</v>
      </c>
      <c r="D55" s="5" t="s">
        <v>1648</v>
      </c>
      <c r="E55" s="5" t="s">
        <v>1646</v>
      </c>
      <c r="F55" s="5" t="s">
        <v>1649</v>
      </c>
      <c r="G55" s="5" t="s">
        <v>1540</v>
      </c>
      <c r="J55" s="5" t="s">
        <v>1782</v>
      </c>
    </row>
    <row r="56" spans="1:10">
      <c r="A56" s="5">
        <v>55</v>
      </c>
      <c r="B56" s="5" t="s">
        <v>1475</v>
      </c>
      <c r="C56" s="5" t="s">
        <v>127</v>
      </c>
      <c r="D56" s="5" t="s">
        <v>1650</v>
      </c>
      <c r="E56" s="5" t="s">
        <v>1651</v>
      </c>
      <c r="F56" s="5" t="s">
        <v>1652</v>
      </c>
      <c r="G56" s="5" t="s">
        <v>1653</v>
      </c>
      <c r="J56" s="5" t="s">
        <v>1782</v>
      </c>
    </row>
    <row r="57" spans="1:10">
      <c r="A57" s="5">
        <v>56</v>
      </c>
      <c r="B57" s="5" t="s">
        <v>1475</v>
      </c>
      <c r="C57" s="5" t="s">
        <v>127</v>
      </c>
      <c r="D57" s="5" t="s">
        <v>1654</v>
      </c>
      <c r="E57" s="5" t="s">
        <v>1655</v>
      </c>
      <c r="F57" s="5" t="s">
        <v>1656</v>
      </c>
      <c r="G57" s="5" t="s">
        <v>1540</v>
      </c>
      <c r="J57" s="5" t="s">
        <v>1782</v>
      </c>
    </row>
    <row r="58" spans="1:10">
      <c r="A58" s="5">
        <v>57</v>
      </c>
      <c r="B58" s="5" t="s">
        <v>1475</v>
      </c>
      <c r="C58" s="5" t="s">
        <v>127</v>
      </c>
      <c r="D58" s="5" t="s">
        <v>1855</v>
      </c>
      <c r="E58" s="5" t="s">
        <v>1856</v>
      </c>
      <c r="F58" s="5" t="s">
        <v>1857</v>
      </c>
      <c r="G58" s="5" t="s">
        <v>1858</v>
      </c>
      <c r="H58" s="5" t="s">
        <v>1859</v>
      </c>
      <c r="J58" s="5" t="s">
        <v>1782</v>
      </c>
    </row>
    <row r="59" spans="1:10">
      <c r="A59" s="5">
        <v>58</v>
      </c>
      <c r="B59" s="5" t="s">
        <v>1475</v>
      </c>
      <c r="C59" s="5" t="s">
        <v>127</v>
      </c>
      <c r="D59" s="5" t="s">
        <v>1657</v>
      </c>
      <c r="E59" s="5" t="s">
        <v>1658</v>
      </c>
      <c r="F59" s="5" t="s">
        <v>1659</v>
      </c>
      <c r="G59" s="5" t="s">
        <v>1476</v>
      </c>
      <c r="J59" s="5" t="s">
        <v>1782</v>
      </c>
    </row>
    <row r="60" spans="1:10">
      <c r="A60" s="5">
        <v>59</v>
      </c>
      <c r="B60" s="5" t="s">
        <v>1475</v>
      </c>
      <c r="C60" s="5" t="s">
        <v>127</v>
      </c>
      <c r="D60" s="5" t="s">
        <v>1660</v>
      </c>
      <c r="E60" s="5" t="s">
        <v>1661</v>
      </c>
      <c r="F60" s="5" t="s">
        <v>1662</v>
      </c>
      <c r="G60" s="5" t="s">
        <v>1476</v>
      </c>
      <c r="J60" s="5" t="s">
        <v>1782</v>
      </c>
    </row>
    <row r="61" spans="1:10">
      <c r="A61" s="5">
        <v>60</v>
      </c>
      <c r="B61" s="5" t="s">
        <v>1475</v>
      </c>
      <c r="C61" s="5" t="s">
        <v>127</v>
      </c>
      <c r="D61" s="5" t="s">
        <v>1663</v>
      </c>
      <c r="E61" s="5" t="s">
        <v>1664</v>
      </c>
      <c r="F61" s="5" t="s">
        <v>1665</v>
      </c>
      <c r="G61" s="5" t="s">
        <v>1476</v>
      </c>
      <c r="J61" s="5" t="s">
        <v>1782</v>
      </c>
    </row>
    <row r="62" spans="1:10">
      <c r="A62" s="5">
        <v>61</v>
      </c>
      <c r="B62" s="5" t="s">
        <v>1475</v>
      </c>
      <c r="C62" s="5" t="s">
        <v>127</v>
      </c>
      <c r="D62" s="5" t="s">
        <v>1666</v>
      </c>
      <c r="E62" s="5" t="s">
        <v>1667</v>
      </c>
      <c r="F62" s="5" t="s">
        <v>1668</v>
      </c>
      <c r="G62" s="5" t="s">
        <v>1540</v>
      </c>
      <c r="J62" s="5" t="s">
        <v>1782</v>
      </c>
    </row>
    <row r="63" spans="1:10">
      <c r="A63" s="5">
        <v>62</v>
      </c>
      <c r="B63" s="5" t="s">
        <v>1475</v>
      </c>
      <c r="C63" s="5" t="s">
        <v>127</v>
      </c>
      <c r="D63" s="5" t="s">
        <v>1669</v>
      </c>
      <c r="E63" s="5" t="s">
        <v>1670</v>
      </c>
      <c r="F63" s="5" t="s">
        <v>1671</v>
      </c>
      <c r="G63" s="5" t="s">
        <v>1672</v>
      </c>
      <c r="J63" s="5" t="s">
        <v>1782</v>
      </c>
    </row>
    <row r="64" spans="1:10">
      <c r="A64" s="5">
        <v>63</v>
      </c>
      <c r="B64" s="5" t="s">
        <v>1475</v>
      </c>
      <c r="C64" s="5" t="s">
        <v>127</v>
      </c>
      <c r="D64" s="5" t="s">
        <v>1673</v>
      </c>
      <c r="E64" s="5" t="s">
        <v>1674</v>
      </c>
      <c r="F64" s="5" t="s">
        <v>1675</v>
      </c>
      <c r="G64" s="5" t="s">
        <v>1511</v>
      </c>
      <c r="H64" s="5" t="s">
        <v>1676</v>
      </c>
      <c r="J64" s="5" t="s">
        <v>1782</v>
      </c>
    </row>
    <row r="65" spans="1:10">
      <c r="A65" s="5">
        <v>64</v>
      </c>
      <c r="B65" s="5" t="s">
        <v>1475</v>
      </c>
      <c r="C65" s="5" t="s">
        <v>127</v>
      </c>
      <c r="D65" s="5" t="s">
        <v>1677</v>
      </c>
      <c r="E65" s="5" t="s">
        <v>1678</v>
      </c>
      <c r="F65" s="5" t="s">
        <v>1679</v>
      </c>
      <c r="G65" s="5" t="s">
        <v>1555</v>
      </c>
      <c r="I65" s="5" t="s">
        <v>1860</v>
      </c>
      <c r="J65" s="5" t="s">
        <v>1782</v>
      </c>
    </row>
    <row r="66" spans="1:10">
      <c r="A66" s="5">
        <v>65</v>
      </c>
      <c r="B66" s="5" t="s">
        <v>1475</v>
      </c>
      <c r="C66" s="5" t="s">
        <v>127</v>
      </c>
      <c r="D66" s="5" t="s">
        <v>1822</v>
      </c>
      <c r="E66" s="5" t="s">
        <v>1823</v>
      </c>
      <c r="F66" s="5" t="s">
        <v>1824</v>
      </c>
      <c r="G66" s="5" t="s">
        <v>1476</v>
      </c>
      <c r="H66" s="5" t="s">
        <v>1825</v>
      </c>
      <c r="J66" s="5" t="s">
        <v>1782</v>
      </c>
    </row>
    <row r="67" spans="1:10">
      <c r="A67" s="5">
        <v>66</v>
      </c>
      <c r="B67" s="5" t="s">
        <v>1475</v>
      </c>
      <c r="C67" s="5" t="s">
        <v>127</v>
      </c>
      <c r="D67" s="5" t="s">
        <v>1680</v>
      </c>
      <c r="E67" s="5" t="s">
        <v>1681</v>
      </c>
      <c r="F67" s="5" t="s">
        <v>1682</v>
      </c>
      <c r="G67" s="5" t="s">
        <v>1555</v>
      </c>
      <c r="J67" s="5" t="s">
        <v>1782</v>
      </c>
    </row>
    <row r="68" spans="1:10">
      <c r="A68" s="5">
        <v>67</v>
      </c>
      <c r="B68" s="5" t="s">
        <v>1475</v>
      </c>
      <c r="C68" s="5" t="s">
        <v>127</v>
      </c>
      <c r="D68" s="5" t="s">
        <v>1683</v>
      </c>
      <c r="E68" s="5" t="s">
        <v>1684</v>
      </c>
      <c r="F68" s="5" t="s">
        <v>1685</v>
      </c>
      <c r="G68" s="5" t="s">
        <v>1686</v>
      </c>
      <c r="J68" s="5" t="s">
        <v>1782</v>
      </c>
    </row>
    <row r="69" spans="1:10">
      <c r="A69" s="5">
        <v>68</v>
      </c>
      <c r="B69" s="5" t="s">
        <v>1475</v>
      </c>
      <c r="C69" s="5" t="s">
        <v>127</v>
      </c>
      <c r="D69" s="5" t="s">
        <v>1687</v>
      </c>
      <c r="E69" s="5" t="s">
        <v>1688</v>
      </c>
      <c r="F69" s="5" t="s">
        <v>1689</v>
      </c>
      <c r="G69" s="5" t="s">
        <v>1686</v>
      </c>
      <c r="H69" s="5" t="s">
        <v>1690</v>
      </c>
      <c r="J69" s="5" t="s">
        <v>1782</v>
      </c>
    </row>
    <row r="70" spans="1:10">
      <c r="A70" s="5">
        <v>69</v>
      </c>
      <c r="B70" s="5" t="s">
        <v>1475</v>
      </c>
      <c r="C70" s="5" t="s">
        <v>127</v>
      </c>
      <c r="D70" s="5" t="s">
        <v>1691</v>
      </c>
      <c r="E70" s="5" t="s">
        <v>1692</v>
      </c>
      <c r="F70" s="5" t="s">
        <v>1693</v>
      </c>
      <c r="G70" s="5" t="s">
        <v>1524</v>
      </c>
      <c r="J70" s="5" t="s">
        <v>1782</v>
      </c>
    </row>
    <row r="71" spans="1:10">
      <c r="A71" s="5">
        <v>70</v>
      </c>
      <c r="B71" s="5" t="s">
        <v>1475</v>
      </c>
      <c r="C71" s="5" t="s">
        <v>127</v>
      </c>
      <c r="D71" s="5" t="s">
        <v>1694</v>
      </c>
      <c r="E71" s="5" t="s">
        <v>1695</v>
      </c>
      <c r="F71" s="5" t="s">
        <v>1696</v>
      </c>
      <c r="G71" s="5" t="s">
        <v>1540</v>
      </c>
      <c r="J71" s="5" t="s">
        <v>1782</v>
      </c>
    </row>
    <row r="72" spans="1:10">
      <c r="A72" s="5">
        <v>71</v>
      </c>
      <c r="B72" s="5" t="s">
        <v>1475</v>
      </c>
      <c r="C72" s="5" t="s">
        <v>127</v>
      </c>
      <c r="D72" s="5" t="s">
        <v>1697</v>
      </c>
      <c r="E72" s="5" t="s">
        <v>1698</v>
      </c>
      <c r="F72" s="5" t="s">
        <v>1699</v>
      </c>
      <c r="G72" s="5" t="s">
        <v>1551</v>
      </c>
      <c r="J72" s="5" t="s">
        <v>1782</v>
      </c>
    </row>
    <row r="73" spans="1:10">
      <c r="A73" s="5">
        <v>72</v>
      </c>
      <c r="B73" s="5" t="s">
        <v>1475</v>
      </c>
      <c r="C73" s="5" t="s">
        <v>127</v>
      </c>
      <c r="D73" s="5" t="s">
        <v>1700</v>
      </c>
      <c r="E73" s="5" t="s">
        <v>1701</v>
      </c>
      <c r="F73" s="5" t="s">
        <v>1702</v>
      </c>
      <c r="G73" s="5" t="s">
        <v>1476</v>
      </c>
      <c r="H73" s="5" t="s">
        <v>1703</v>
      </c>
      <c r="J73" s="5" t="s">
        <v>1782</v>
      </c>
    </row>
    <row r="74" spans="1:10">
      <c r="A74" s="5">
        <v>73</v>
      </c>
      <c r="B74" s="5" t="s">
        <v>1475</v>
      </c>
      <c r="C74" s="5" t="s">
        <v>127</v>
      </c>
      <c r="D74" s="5" t="s">
        <v>1704</v>
      </c>
      <c r="E74" s="5" t="s">
        <v>1705</v>
      </c>
      <c r="F74" s="5" t="s">
        <v>1706</v>
      </c>
      <c r="G74" s="5" t="s">
        <v>1476</v>
      </c>
      <c r="J74" s="5" t="s">
        <v>1782</v>
      </c>
    </row>
    <row r="75" spans="1:10">
      <c r="A75" s="5">
        <v>74</v>
      </c>
      <c r="B75" s="5" t="s">
        <v>1475</v>
      </c>
      <c r="C75" s="5" t="s">
        <v>127</v>
      </c>
      <c r="D75" s="5" t="s">
        <v>1707</v>
      </c>
      <c r="E75" s="5" t="s">
        <v>1708</v>
      </c>
      <c r="F75" s="5" t="s">
        <v>1709</v>
      </c>
      <c r="G75" s="5" t="s">
        <v>1599</v>
      </c>
      <c r="J75" s="5" t="s">
        <v>1782</v>
      </c>
    </row>
    <row r="76" spans="1:10">
      <c r="A76" s="5">
        <v>75</v>
      </c>
      <c r="B76" s="5" t="s">
        <v>1475</v>
      </c>
      <c r="C76" s="5" t="s">
        <v>127</v>
      </c>
      <c r="D76" s="5" t="s">
        <v>1710</v>
      </c>
      <c r="E76" s="5" t="s">
        <v>1711</v>
      </c>
      <c r="F76" s="5" t="s">
        <v>1712</v>
      </c>
      <c r="G76" s="5" t="s">
        <v>1713</v>
      </c>
      <c r="J76" s="5" t="s">
        <v>1782</v>
      </c>
    </row>
    <row r="77" spans="1:10">
      <c r="A77" s="5">
        <v>76</v>
      </c>
      <c r="B77" s="5" t="s">
        <v>1475</v>
      </c>
      <c r="C77" s="5" t="s">
        <v>127</v>
      </c>
      <c r="D77" s="5" t="s">
        <v>1714</v>
      </c>
      <c r="E77" s="5" t="s">
        <v>1715</v>
      </c>
      <c r="F77" s="5" t="s">
        <v>1716</v>
      </c>
      <c r="G77" s="5" t="s">
        <v>1476</v>
      </c>
      <c r="I77" s="5" t="s">
        <v>1861</v>
      </c>
      <c r="J77" s="5" t="s">
        <v>1782</v>
      </c>
    </row>
    <row r="78" spans="1:10">
      <c r="A78" s="5">
        <v>77</v>
      </c>
      <c r="B78" s="5" t="s">
        <v>1475</v>
      </c>
      <c r="C78" s="5" t="s">
        <v>127</v>
      </c>
      <c r="D78" s="5" t="s">
        <v>1717</v>
      </c>
      <c r="E78" s="5" t="s">
        <v>1718</v>
      </c>
      <c r="F78" s="5" t="s">
        <v>1719</v>
      </c>
      <c r="G78" s="5" t="s">
        <v>1720</v>
      </c>
      <c r="J78" s="5" t="s">
        <v>1782</v>
      </c>
    </row>
    <row r="79" spans="1:10">
      <c r="A79" s="5">
        <v>78</v>
      </c>
      <c r="B79" s="5" t="s">
        <v>1475</v>
      </c>
      <c r="C79" s="5" t="s">
        <v>127</v>
      </c>
      <c r="D79" s="5" t="s">
        <v>1721</v>
      </c>
      <c r="E79" s="5" t="s">
        <v>1722</v>
      </c>
      <c r="F79" s="5" t="s">
        <v>1723</v>
      </c>
      <c r="G79" s="5" t="s">
        <v>1638</v>
      </c>
      <c r="I79" s="5" t="s">
        <v>1862</v>
      </c>
      <c r="J79" s="5" t="s">
        <v>1782</v>
      </c>
    </row>
    <row r="80" spans="1:10">
      <c r="A80" s="5">
        <v>79</v>
      </c>
      <c r="B80" s="5" t="s">
        <v>1475</v>
      </c>
      <c r="C80" s="5" t="s">
        <v>127</v>
      </c>
      <c r="D80" s="5" t="s">
        <v>1724</v>
      </c>
      <c r="E80" s="5" t="s">
        <v>1725</v>
      </c>
      <c r="F80" s="5" t="s">
        <v>1726</v>
      </c>
      <c r="G80" s="5" t="s">
        <v>1476</v>
      </c>
      <c r="J80" s="5" t="s">
        <v>1782</v>
      </c>
    </row>
    <row r="81" spans="1:10">
      <c r="A81" s="5">
        <v>80</v>
      </c>
      <c r="B81" s="5" t="s">
        <v>1475</v>
      </c>
      <c r="C81" s="5" t="s">
        <v>127</v>
      </c>
      <c r="D81" s="5" t="s">
        <v>1727</v>
      </c>
      <c r="E81" s="5" t="s">
        <v>1728</v>
      </c>
      <c r="F81" s="5" t="s">
        <v>1729</v>
      </c>
      <c r="G81" s="5" t="s">
        <v>1476</v>
      </c>
      <c r="J81" s="5" t="s">
        <v>1782</v>
      </c>
    </row>
    <row r="82" spans="1:10">
      <c r="A82" s="5">
        <v>81</v>
      </c>
      <c r="B82" s="5" t="s">
        <v>1475</v>
      </c>
      <c r="C82" s="5" t="s">
        <v>127</v>
      </c>
      <c r="D82" s="5" t="s">
        <v>1730</v>
      </c>
      <c r="E82" s="5" t="s">
        <v>1731</v>
      </c>
      <c r="F82" s="5" t="s">
        <v>1732</v>
      </c>
      <c r="G82" s="5" t="s">
        <v>1476</v>
      </c>
      <c r="J82" s="5" t="s">
        <v>1782</v>
      </c>
    </row>
    <row r="83" spans="1:10">
      <c r="A83" s="5">
        <v>82</v>
      </c>
      <c r="B83" s="5" t="s">
        <v>1475</v>
      </c>
      <c r="C83" s="5" t="s">
        <v>127</v>
      </c>
      <c r="D83" s="5" t="s">
        <v>1733</v>
      </c>
      <c r="E83" s="5" t="s">
        <v>1734</v>
      </c>
      <c r="F83" s="5" t="s">
        <v>1735</v>
      </c>
      <c r="G83" s="5" t="s">
        <v>1686</v>
      </c>
      <c r="J83" s="5" t="s">
        <v>1782</v>
      </c>
    </row>
    <row r="84" spans="1:10">
      <c r="A84" s="5">
        <v>83</v>
      </c>
      <c r="B84" s="5" t="s">
        <v>1475</v>
      </c>
      <c r="C84" s="5" t="s">
        <v>127</v>
      </c>
      <c r="D84" s="5" t="s">
        <v>1736</v>
      </c>
      <c r="E84" s="5" t="s">
        <v>1737</v>
      </c>
      <c r="F84" s="5" t="s">
        <v>1738</v>
      </c>
      <c r="G84" s="5" t="s">
        <v>1476</v>
      </c>
      <c r="J84" s="5" t="s">
        <v>1782</v>
      </c>
    </row>
    <row r="85" spans="1:10">
      <c r="A85" s="5">
        <v>84</v>
      </c>
      <c r="B85" s="5" t="s">
        <v>1475</v>
      </c>
      <c r="C85" s="5" t="s">
        <v>127</v>
      </c>
      <c r="D85" s="5" t="s">
        <v>1739</v>
      </c>
      <c r="E85" s="5" t="s">
        <v>1740</v>
      </c>
      <c r="F85" s="5" t="s">
        <v>1741</v>
      </c>
      <c r="G85" s="5" t="s">
        <v>1742</v>
      </c>
      <c r="J85" s="5" t="s">
        <v>1782</v>
      </c>
    </row>
    <row r="86" spans="1:10">
      <c r="A86" s="5">
        <v>85</v>
      </c>
      <c r="B86" s="5" t="s">
        <v>1475</v>
      </c>
      <c r="C86" s="5" t="s">
        <v>127</v>
      </c>
      <c r="D86" s="5" t="s">
        <v>1743</v>
      </c>
      <c r="E86" s="5" t="s">
        <v>1744</v>
      </c>
      <c r="F86" s="5" t="s">
        <v>1745</v>
      </c>
      <c r="G86" s="5" t="s">
        <v>1746</v>
      </c>
      <c r="J86" s="5" t="s">
        <v>1782</v>
      </c>
    </row>
    <row r="87" spans="1:10">
      <c r="A87" s="5">
        <v>86</v>
      </c>
      <c r="B87" s="5" t="s">
        <v>1475</v>
      </c>
      <c r="C87" s="5" t="s">
        <v>127</v>
      </c>
      <c r="D87" s="5" t="s">
        <v>1747</v>
      </c>
      <c r="E87" s="5" t="s">
        <v>1748</v>
      </c>
      <c r="F87" s="5" t="s">
        <v>1749</v>
      </c>
      <c r="G87" s="5" t="s">
        <v>1750</v>
      </c>
      <c r="H87" s="5" t="s">
        <v>1751</v>
      </c>
      <c r="J87" s="5" t="s">
        <v>1782</v>
      </c>
    </row>
    <row r="88" spans="1:10">
      <c r="A88" s="5">
        <v>87</v>
      </c>
      <c r="B88" s="5" t="s">
        <v>1475</v>
      </c>
      <c r="C88" s="5" t="s">
        <v>127</v>
      </c>
      <c r="D88" s="5" t="s">
        <v>1752</v>
      </c>
      <c r="E88" s="5" t="s">
        <v>1753</v>
      </c>
      <c r="F88" s="5" t="s">
        <v>1754</v>
      </c>
      <c r="G88" s="5" t="s">
        <v>1755</v>
      </c>
      <c r="J88" s="5" t="s">
        <v>1782</v>
      </c>
    </row>
    <row r="89" spans="1:10">
      <c r="A89" s="5">
        <v>88</v>
      </c>
      <c r="B89" s="5" t="s">
        <v>1475</v>
      </c>
      <c r="C89" s="5" t="s">
        <v>127</v>
      </c>
      <c r="D89" s="5" t="s">
        <v>1756</v>
      </c>
      <c r="E89" s="5" t="s">
        <v>1757</v>
      </c>
      <c r="F89" s="5" t="s">
        <v>1754</v>
      </c>
      <c r="G89" s="5" t="s">
        <v>1519</v>
      </c>
      <c r="J89" s="5" t="s">
        <v>1782</v>
      </c>
    </row>
    <row r="90" spans="1:10">
      <c r="A90" s="5">
        <v>89</v>
      </c>
      <c r="B90" s="5" t="s">
        <v>1475</v>
      </c>
      <c r="C90" s="5" t="s">
        <v>127</v>
      </c>
      <c r="D90" s="5" t="s">
        <v>1758</v>
      </c>
      <c r="E90" s="5" t="s">
        <v>1759</v>
      </c>
      <c r="F90" s="5" t="s">
        <v>1754</v>
      </c>
      <c r="G90" s="5" t="s">
        <v>1760</v>
      </c>
      <c r="J90" s="5" t="s">
        <v>1782</v>
      </c>
    </row>
    <row r="91" spans="1:10">
      <c r="A91" s="5">
        <v>90</v>
      </c>
      <c r="B91" s="5" t="s">
        <v>1475</v>
      </c>
      <c r="C91" s="5" t="s">
        <v>127</v>
      </c>
      <c r="D91" s="5" t="s">
        <v>1761</v>
      </c>
      <c r="E91" s="5" t="s">
        <v>1762</v>
      </c>
      <c r="F91" s="5" t="s">
        <v>1763</v>
      </c>
      <c r="G91" s="5" t="s">
        <v>1540</v>
      </c>
      <c r="J91" s="5" t="s">
        <v>1782</v>
      </c>
    </row>
    <row r="92" spans="1:10">
      <c r="A92" s="5">
        <v>91</v>
      </c>
      <c r="B92" s="5" t="s">
        <v>1475</v>
      </c>
      <c r="C92" s="5" t="s">
        <v>127</v>
      </c>
      <c r="D92" s="5" t="s">
        <v>1764</v>
      </c>
      <c r="E92" s="5" t="s">
        <v>1765</v>
      </c>
      <c r="F92" s="5" t="s">
        <v>1766</v>
      </c>
      <c r="G92" s="5" t="s">
        <v>1511</v>
      </c>
      <c r="J92" s="5" t="s">
        <v>1782</v>
      </c>
    </row>
    <row r="93" spans="1:10">
      <c r="A93" s="5">
        <v>92</v>
      </c>
      <c r="B93" s="5" t="s">
        <v>1475</v>
      </c>
      <c r="C93" s="5" t="s">
        <v>127</v>
      </c>
      <c r="D93" s="5" t="s">
        <v>1767</v>
      </c>
      <c r="E93" s="5" t="s">
        <v>1768</v>
      </c>
      <c r="F93" s="5" t="s">
        <v>1769</v>
      </c>
      <c r="G93" s="5" t="s">
        <v>1511</v>
      </c>
      <c r="J93" s="5" t="s">
        <v>1782</v>
      </c>
    </row>
    <row r="94" spans="1:10">
      <c r="A94" s="5">
        <v>93</v>
      </c>
      <c r="B94" s="5" t="s">
        <v>1475</v>
      </c>
      <c r="C94" s="5" t="s">
        <v>127</v>
      </c>
      <c r="D94" s="5" t="s">
        <v>1770</v>
      </c>
      <c r="E94" s="5" t="s">
        <v>1771</v>
      </c>
      <c r="F94" s="5" t="s">
        <v>1501</v>
      </c>
      <c r="G94" s="5" t="s">
        <v>1772</v>
      </c>
      <c r="J94" s="5" t="s">
        <v>1782</v>
      </c>
    </row>
    <row r="95" spans="1:10">
      <c r="A95" s="5">
        <v>94</v>
      </c>
      <c r="B95" s="5" t="s">
        <v>1475</v>
      </c>
      <c r="C95" s="5" t="s">
        <v>127</v>
      </c>
      <c r="D95" s="5" t="s">
        <v>1773</v>
      </c>
      <c r="E95" s="5" t="s">
        <v>1774</v>
      </c>
      <c r="F95" s="5" t="s">
        <v>1487</v>
      </c>
      <c r="G95" s="5" t="s">
        <v>1519</v>
      </c>
      <c r="J95" s="5" t="s">
        <v>1782</v>
      </c>
    </row>
    <row r="96" spans="1:10">
      <c r="A96" s="5">
        <v>95</v>
      </c>
      <c r="B96" s="5" t="s">
        <v>1475</v>
      </c>
      <c r="C96" s="5" t="s">
        <v>127</v>
      </c>
      <c r="D96" s="5" t="s">
        <v>1775</v>
      </c>
      <c r="E96" s="5" t="s">
        <v>1776</v>
      </c>
      <c r="F96" s="5" t="s">
        <v>1777</v>
      </c>
      <c r="G96" s="5" t="s">
        <v>1476</v>
      </c>
      <c r="J96" s="5" t="s">
        <v>1782</v>
      </c>
    </row>
    <row r="97" spans="1:10">
      <c r="A97" s="5">
        <v>96</v>
      </c>
      <c r="B97" s="5" t="s">
        <v>1475</v>
      </c>
      <c r="C97" s="5" t="s">
        <v>127</v>
      </c>
      <c r="D97" s="5" t="s">
        <v>1778</v>
      </c>
      <c r="E97" s="5" t="s">
        <v>1779</v>
      </c>
      <c r="F97" s="5" t="s">
        <v>1780</v>
      </c>
      <c r="G97" s="5" t="s">
        <v>1781</v>
      </c>
      <c r="J97" s="5" t="s">
        <v>1782</v>
      </c>
    </row>
  </sheetData>
  <sheetProtection formatColumns="0" formatRows="0"/>
  <phoneticPr fontId="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>
    <tabColor rgb="FFCCCCFF"/>
    <pageSetUpPr fitToPage="1"/>
  </sheetPr>
  <dimension ref="A1:IV20"/>
  <sheetViews>
    <sheetView showGridLines="0" topLeftCell="C3" zoomScaleNormal="100" workbookViewId="0">
      <selection activeCell="S13" sqref="S13"/>
    </sheetView>
  </sheetViews>
  <sheetFormatPr defaultColWidth="9.125" defaultRowHeight="13.8"/>
  <cols>
    <col min="1" max="1" width="9.125" style="125" hidden="1" customWidth="1"/>
    <col min="2" max="2" width="9.125" style="36" hidden="1" customWidth="1"/>
    <col min="3" max="3" width="3.75" style="232" customWidth="1"/>
    <col min="4" max="4" width="6.25" style="36" customWidth="1"/>
    <col min="5" max="5" width="46.375" style="36" customWidth="1"/>
    <col min="6" max="6" width="3.75" style="36" customWidth="1"/>
    <col min="7" max="7" width="5.75" style="36" customWidth="1"/>
    <col min="8" max="8" width="41.375" style="36" bestFit="1" customWidth="1"/>
    <col min="9" max="9" width="3.75" style="36" customWidth="1"/>
    <col min="10" max="10" width="5.75" style="36" customWidth="1"/>
    <col min="11" max="11" width="32.625" style="36" customWidth="1"/>
    <col min="12" max="12" width="14.875" style="36" customWidth="1"/>
    <col min="13" max="13" width="3.75" style="212" hidden="1" customWidth="1"/>
    <col min="14" max="16" width="9.125" style="212" hidden="1" customWidth="1"/>
    <col min="17" max="17" width="25.75" style="359" hidden="1" customWidth="1"/>
    <col min="18" max="18" width="14.375" style="212" hidden="1" customWidth="1"/>
    <col min="19" max="22" width="9.125" style="356"/>
    <col min="23" max="16384" width="9.125" style="36"/>
  </cols>
  <sheetData>
    <row r="1" spans="1:256" s="202" customFormat="1" ht="16.5" hidden="1" customHeight="1">
      <c r="C1" s="350"/>
      <c r="H1" s="350"/>
      <c r="I1" s="350"/>
      <c r="J1" s="350"/>
      <c r="K1" s="350" t="s">
        <v>515</v>
      </c>
      <c r="L1" s="360" t="s">
        <v>401</v>
      </c>
      <c r="M1" s="395" t="s">
        <v>514</v>
      </c>
      <c r="N1" s="395"/>
      <c r="O1" s="395"/>
      <c r="P1" s="395"/>
      <c r="Q1" s="396"/>
      <c r="R1" s="395"/>
      <c r="S1" s="395"/>
      <c r="T1" s="395"/>
      <c r="U1" s="395"/>
      <c r="V1" s="395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0"/>
      <c r="BJ1" s="360"/>
      <c r="BK1" s="360"/>
      <c r="BL1" s="360"/>
      <c r="BM1" s="360"/>
      <c r="BN1" s="360"/>
      <c r="BO1" s="360"/>
      <c r="BP1" s="360"/>
      <c r="BQ1" s="360"/>
      <c r="BR1" s="360"/>
      <c r="BS1" s="360"/>
      <c r="BT1" s="360"/>
      <c r="BU1" s="360"/>
      <c r="BV1" s="360"/>
      <c r="BW1" s="360"/>
      <c r="BX1" s="360"/>
      <c r="BY1" s="360"/>
      <c r="BZ1" s="360"/>
      <c r="CA1" s="360"/>
      <c r="CB1" s="360"/>
      <c r="CC1" s="360"/>
      <c r="CD1" s="360"/>
      <c r="CE1" s="360"/>
      <c r="CF1" s="360"/>
      <c r="CG1" s="360"/>
      <c r="CH1" s="360"/>
      <c r="CI1" s="360"/>
      <c r="CJ1" s="360"/>
      <c r="CK1" s="360"/>
      <c r="CL1" s="360"/>
      <c r="CM1" s="360"/>
      <c r="CN1" s="360"/>
      <c r="CO1" s="360"/>
      <c r="CP1" s="360"/>
      <c r="CQ1" s="360"/>
      <c r="CR1" s="360"/>
      <c r="CS1" s="360"/>
      <c r="CT1" s="360"/>
      <c r="CU1" s="360"/>
      <c r="CV1" s="360"/>
      <c r="CW1" s="360"/>
      <c r="CX1" s="360"/>
      <c r="CY1" s="360"/>
      <c r="CZ1" s="360"/>
      <c r="DA1" s="360"/>
      <c r="DB1" s="360"/>
      <c r="DC1" s="360"/>
      <c r="DD1" s="360"/>
      <c r="DE1" s="360"/>
      <c r="DF1" s="360"/>
      <c r="DG1" s="360"/>
      <c r="DH1" s="360"/>
      <c r="DI1" s="360"/>
      <c r="DJ1" s="360"/>
      <c r="DK1" s="360"/>
      <c r="DL1" s="360"/>
      <c r="DM1" s="360"/>
      <c r="DN1" s="360"/>
      <c r="DO1" s="360"/>
      <c r="DP1" s="360"/>
      <c r="DQ1" s="360"/>
      <c r="DR1" s="360"/>
      <c r="DS1" s="360"/>
      <c r="DT1" s="360"/>
      <c r="DU1" s="360"/>
      <c r="DV1" s="360"/>
      <c r="DW1" s="360"/>
      <c r="DX1" s="360"/>
      <c r="DY1" s="360"/>
      <c r="DZ1" s="360"/>
      <c r="EA1" s="360"/>
      <c r="EB1" s="360"/>
      <c r="EC1" s="360"/>
      <c r="ED1" s="360"/>
      <c r="EE1" s="360"/>
      <c r="EF1" s="360"/>
      <c r="EG1" s="360"/>
      <c r="EH1" s="360"/>
      <c r="EI1" s="360"/>
      <c r="EJ1" s="360"/>
      <c r="EK1" s="360"/>
      <c r="EL1" s="360"/>
      <c r="EM1" s="360"/>
      <c r="EN1" s="360"/>
      <c r="EO1" s="360"/>
      <c r="EP1" s="360"/>
      <c r="EQ1" s="360"/>
      <c r="ER1" s="360"/>
      <c r="ES1" s="360"/>
      <c r="ET1" s="360"/>
      <c r="EU1" s="360"/>
      <c r="EV1" s="360"/>
      <c r="EW1" s="360"/>
      <c r="EX1" s="360"/>
      <c r="EY1" s="360"/>
      <c r="EZ1" s="360"/>
      <c r="FA1" s="360"/>
      <c r="FB1" s="360"/>
      <c r="FC1" s="360"/>
      <c r="FD1" s="360"/>
      <c r="FE1" s="360"/>
      <c r="FF1" s="360"/>
      <c r="FG1" s="360"/>
      <c r="FH1" s="360"/>
      <c r="FI1" s="360"/>
      <c r="FJ1" s="360"/>
      <c r="FK1" s="360"/>
      <c r="FL1" s="360"/>
      <c r="FM1" s="360"/>
      <c r="FN1" s="360"/>
      <c r="FO1" s="360"/>
      <c r="FP1" s="360"/>
      <c r="FQ1" s="360"/>
      <c r="FR1" s="360"/>
      <c r="FS1" s="360"/>
      <c r="FT1" s="360"/>
      <c r="FU1" s="360"/>
      <c r="FV1" s="360"/>
      <c r="FW1" s="360"/>
      <c r="FX1" s="360"/>
      <c r="FY1" s="360"/>
      <c r="FZ1" s="360"/>
      <c r="GA1" s="360"/>
      <c r="GB1" s="360"/>
      <c r="GC1" s="360"/>
      <c r="GD1" s="360"/>
      <c r="GE1" s="360"/>
      <c r="GF1" s="360"/>
      <c r="GG1" s="360"/>
      <c r="GH1" s="360"/>
      <c r="GI1" s="360"/>
      <c r="GJ1" s="360"/>
      <c r="GK1" s="360"/>
      <c r="GL1" s="360"/>
      <c r="GM1" s="360"/>
      <c r="GN1" s="360"/>
      <c r="GO1" s="360"/>
      <c r="GP1" s="360"/>
      <c r="GQ1" s="360"/>
      <c r="GR1" s="360"/>
      <c r="GS1" s="360"/>
      <c r="GT1" s="360"/>
      <c r="GU1" s="360"/>
      <c r="GV1" s="360"/>
      <c r="GW1" s="360"/>
      <c r="GX1" s="360"/>
      <c r="GY1" s="360"/>
      <c r="GZ1" s="360"/>
      <c r="HA1" s="360"/>
      <c r="HB1" s="360"/>
      <c r="HC1" s="360"/>
      <c r="HD1" s="360"/>
      <c r="HE1" s="360"/>
      <c r="HF1" s="360"/>
      <c r="HG1" s="360"/>
      <c r="HH1" s="360"/>
      <c r="HI1" s="360"/>
      <c r="HJ1" s="360"/>
      <c r="HK1" s="360"/>
      <c r="HL1" s="360"/>
      <c r="HM1" s="360"/>
      <c r="HN1" s="360"/>
      <c r="HO1" s="360"/>
      <c r="HP1" s="360"/>
      <c r="HQ1" s="360"/>
      <c r="HR1" s="360"/>
      <c r="HS1" s="360"/>
      <c r="HT1" s="360"/>
      <c r="HU1" s="360"/>
      <c r="HV1" s="360"/>
      <c r="HW1" s="360"/>
      <c r="HX1" s="360"/>
      <c r="HY1" s="360"/>
      <c r="HZ1" s="360"/>
      <c r="IA1" s="360"/>
      <c r="IB1" s="360"/>
      <c r="IC1" s="360"/>
      <c r="ID1" s="360"/>
      <c r="IE1" s="360"/>
      <c r="IF1" s="360"/>
      <c r="IG1" s="360"/>
      <c r="IH1" s="360"/>
      <c r="II1" s="360"/>
      <c r="IJ1" s="360"/>
      <c r="IK1" s="360"/>
      <c r="IL1" s="360"/>
      <c r="IM1" s="360"/>
      <c r="IN1" s="360"/>
      <c r="IO1" s="360"/>
      <c r="IP1" s="360"/>
      <c r="IQ1" s="360"/>
      <c r="IR1" s="360"/>
      <c r="IS1" s="360"/>
      <c r="IT1" s="360"/>
      <c r="IU1" s="360"/>
      <c r="IV1" s="360"/>
    </row>
    <row r="2" spans="1:256" s="364" customFormat="1" ht="16.5" hidden="1" customHeight="1">
      <c r="A2" s="361"/>
      <c r="B2" s="361"/>
      <c r="C2" s="362"/>
      <c r="D2" s="361"/>
      <c r="E2" s="361"/>
      <c r="F2" s="361"/>
      <c r="G2" s="361"/>
      <c r="H2" s="361"/>
      <c r="I2" s="361"/>
      <c r="J2" s="361"/>
      <c r="K2" s="361"/>
      <c r="L2" s="361"/>
      <c r="M2" s="395"/>
      <c r="N2" s="395"/>
      <c r="O2" s="395"/>
      <c r="P2" s="395"/>
      <c r="Q2" s="396"/>
      <c r="R2" s="395"/>
      <c r="S2" s="363"/>
      <c r="T2" s="363"/>
      <c r="U2" s="363"/>
      <c r="V2" s="363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362"/>
      <c r="BQ2" s="362"/>
      <c r="BR2" s="362"/>
      <c r="BS2" s="362"/>
      <c r="BT2" s="362"/>
      <c r="BU2" s="362"/>
      <c r="BV2" s="362"/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62"/>
      <c r="CH2" s="362"/>
      <c r="CI2" s="362"/>
      <c r="CJ2" s="362"/>
      <c r="CK2" s="362"/>
      <c r="CL2" s="362"/>
      <c r="CM2" s="362"/>
      <c r="CN2" s="362"/>
      <c r="CO2" s="362"/>
      <c r="CP2" s="362"/>
      <c r="CQ2" s="362"/>
      <c r="CR2" s="362"/>
      <c r="CS2" s="362"/>
      <c r="CT2" s="362"/>
      <c r="CU2" s="362"/>
      <c r="CV2" s="362"/>
      <c r="CW2" s="362"/>
      <c r="CX2" s="362"/>
      <c r="CY2" s="362"/>
      <c r="CZ2" s="362"/>
      <c r="DA2" s="362"/>
      <c r="DB2" s="362"/>
      <c r="DC2" s="362"/>
      <c r="DD2" s="362"/>
      <c r="DE2" s="362"/>
      <c r="DF2" s="362"/>
      <c r="DG2" s="362"/>
      <c r="DH2" s="362"/>
      <c r="DI2" s="362"/>
      <c r="DJ2" s="362"/>
      <c r="DK2" s="362"/>
      <c r="DL2" s="362"/>
      <c r="DM2" s="362"/>
      <c r="DN2" s="362"/>
      <c r="DO2" s="362"/>
      <c r="DP2" s="362"/>
      <c r="DQ2" s="362"/>
      <c r="DR2" s="362"/>
      <c r="DS2" s="362"/>
      <c r="DT2" s="362"/>
      <c r="DU2" s="362"/>
      <c r="DV2" s="362"/>
      <c r="DW2" s="362"/>
      <c r="DX2" s="362"/>
      <c r="DY2" s="362"/>
      <c r="DZ2" s="362"/>
      <c r="EA2" s="362"/>
      <c r="EB2" s="362"/>
      <c r="EC2" s="362"/>
      <c r="ED2" s="362"/>
      <c r="EE2" s="362"/>
      <c r="EF2" s="362"/>
      <c r="EG2" s="362"/>
      <c r="EH2" s="362"/>
      <c r="EI2" s="362"/>
      <c r="EJ2" s="362"/>
      <c r="EK2" s="362"/>
      <c r="EL2" s="362"/>
      <c r="EM2" s="362"/>
      <c r="EN2" s="362"/>
      <c r="EO2" s="362"/>
      <c r="EP2" s="362"/>
      <c r="EQ2" s="362"/>
      <c r="ER2" s="362"/>
      <c r="ES2" s="362"/>
      <c r="ET2" s="362"/>
    </row>
    <row r="3" spans="1:256" s="126" customFormat="1" ht="3" customHeight="1">
      <c r="A3" s="125"/>
      <c r="B3" s="36"/>
      <c r="C3" s="230"/>
      <c r="D3" s="100"/>
      <c r="E3" s="100"/>
      <c r="F3" s="100"/>
      <c r="G3" s="100"/>
      <c r="H3" s="100"/>
      <c r="I3" s="100"/>
      <c r="J3" s="100"/>
      <c r="K3" s="100"/>
      <c r="L3" s="233"/>
      <c r="M3" s="212"/>
      <c r="N3" s="212"/>
      <c r="O3" s="212"/>
      <c r="P3" s="212"/>
      <c r="Q3" s="359"/>
      <c r="R3" s="212"/>
      <c r="S3" s="356"/>
      <c r="T3" s="356"/>
      <c r="U3" s="356"/>
      <c r="V3" s="356"/>
    </row>
    <row r="4" spans="1:256" s="126" customFormat="1" ht="22.2">
      <c r="A4" s="125"/>
      <c r="B4" s="36"/>
      <c r="C4" s="230"/>
      <c r="D4" s="822" t="s">
        <v>397</v>
      </c>
      <c r="E4" s="823"/>
      <c r="F4" s="823"/>
      <c r="G4" s="823"/>
      <c r="H4" s="824"/>
      <c r="I4" s="435"/>
      <c r="M4" s="212"/>
      <c r="N4" s="212"/>
      <c r="O4" s="212"/>
      <c r="P4" s="212"/>
      <c r="Q4" s="359"/>
      <c r="R4" s="212"/>
      <c r="S4" s="356"/>
      <c r="T4" s="356"/>
      <c r="U4" s="356"/>
      <c r="V4" s="356"/>
    </row>
    <row r="5" spans="1:256" s="126" customFormat="1" ht="3" hidden="1" customHeight="1">
      <c r="A5" s="125"/>
      <c r="B5" s="36"/>
      <c r="C5" s="230"/>
      <c r="D5" s="100"/>
      <c r="E5" s="100"/>
      <c r="F5" s="100"/>
      <c r="G5" s="100"/>
      <c r="H5" s="234"/>
      <c r="I5" s="234"/>
      <c r="J5" s="234"/>
      <c r="K5" s="234"/>
      <c r="L5" s="235"/>
      <c r="M5" s="212"/>
      <c r="N5" s="212"/>
      <c r="O5" s="212"/>
      <c r="P5" s="212"/>
      <c r="Q5" s="359"/>
      <c r="R5" s="212"/>
      <c r="S5" s="356"/>
      <c r="T5" s="356"/>
      <c r="U5" s="356"/>
      <c r="V5" s="356"/>
    </row>
    <row r="6" spans="1:256" s="126" customFormat="1" ht="20.100000000000001" hidden="1" customHeight="1">
      <c r="A6" s="236"/>
      <c r="B6" s="236"/>
      <c r="C6" s="230"/>
      <c r="D6" s="825"/>
      <c r="E6" s="825"/>
      <c r="F6" s="826" t="s">
        <v>84</v>
      </c>
      <c r="G6" s="826"/>
      <c r="H6" s="234"/>
      <c r="I6" s="234"/>
      <c r="J6" s="237"/>
      <c r="K6" s="238"/>
      <c r="L6" s="238"/>
      <c r="M6" s="212"/>
      <c r="N6" s="212"/>
      <c r="O6" s="212"/>
      <c r="P6" s="212"/>
      <c r="Q6" s="359"/>
      <c r="R6" s="212"/>
      <c r="S6" s="356"/>
      <c r="T6" s="356"/>
      <c r="U6" s="356"/>
      <c r="V6" s="356"/>
    </row>
    <row r="7" spans="1:256" ht="3" customHeight="1"/>
    <row r="8" spans="1:256" s="126" customFormat="1">
      <c r="A8" s="125"/>
      <c r="B8" s="36"/>
      <c r="C8" s="230"/>
      <c r="D8" s="813" t="s">
        <v>16</v>
      </c>
      <c r="E8" s="813"/>
      <c r="F8" s="813" t="s">
        <v>398</v>
      </c>
      <c r="G8" s="813"/>
      <c r="H8" s="813"/>
      <c r="I8" s="827" t="s">
        <v>399</v>
      </c>
      <c r="J8" s="827"/>
      <c r="K8" s="827"/>
      <c r="L8" s="827"/>
      <c r="M8" s="212"/>
      <c r="N8" s="212"/>
      <c r="O8" s="212"/>
      <c r="P8" s="212"/>
      <c r="Q8" s="359"/>
      <c r="R8" s="212"/>
      <c r="S8" s="356"/>
      <c r="T8" s="356"/>
      <c r="U8" s="356"/>
      <c r="V8" s="356"/>
    </row>
    <row r="9" spans="1:256" s="126" customFormat="1" ht="20.25" customHeight="1">
      <c r="A9" s="125"/>
      <c r="B9" s="36"/>
      <c r="C9" s="230"/>
      <c r="D9" s="240" t="s">
        <v>92</v>
      </c>
      <c r="E9" s="240" t="s">
        <v>400</v>
      </c>
      <c r="F9" s="818" t="s">
        <v>92</v>
      </c>
      <c r="G9" s="819"/>
      <c r="H9" s="241" t="s">
        <v>400</v>
      </c>
      <c r="I9" s="820" t="s">
        <v>92</v>
      </c>
      <c r="J9" s="820"/>
      <c r="K9" s="241" t="s">
        <v>400</v>
      </c>
      <c r="L9" s="241" t="s">
        <v>401</v>
      </c>
      <c r="M9" s="212"/>
      <c r="N9" s="212"/>
      <c r="O9" s="212"/>
      <c r="P9" s="212"/>
      <c r="Q9" s="359"/>
      <c r="R9" s="212"/>
      <c r="S9" s="356"/>
      <c r="T9" s="356"/>
      <c r="U9" s="356"/>
      <c r="V9" s="356"/>
    </row>
    <row r="10" spans="1:256" ht="12" customHeight="1">
      <c r="C10" s="249"/>
      <c r="D10" s="354" t="s">
        <v>93</v>
      </c>
      <c r="E10" s="354" t="s">
        <v>49</v>
      </c>
      <c r="F10" s="821" t="s">
        <v>50</v>
      </c>
      <c r="G10" s="821"/>
      <c r="H10" s="354" t="s">
        <v>51</v>
      </c>
      <c r="I10" s="821" t="s">
        <v>68</v>
      </c>
      <c r="J10" s="821"/>
      <c r="K10" s="354" t="s">
        <v>69</v>
      </c>
      <c r="L10" s="354" t="s">
        <v>183</v>
      </c>
      <c r="M10" s="263"/>
      <c r="N10" s="263"/>
      <c r="O10" s="263"/>
      <c r="P10" s="263"/>
      <c r="Q10" s="239"/>
      <c r="R10" s="263"/>
      <c r="S10" s="355"/>
      <c r="T10" s="355"/>
      <c r="U10" s="355"/>
      <c r="V10" s="355"/>
    </row>
    <row r="11" spans="1:256" s="126" customFormat="1" hidden="1">
      <c r="A11" s="36"/>
      <c r="B11" s="36"/>
      <c r="C11" s="230"/>
      <c r="D11" s="242">
        <v>0</v>
      </c>
      <c r="E11" s="243"/>
      <c r="F11" s="162"/>
      <c r="G11" s="162"/>
      <c r="H11" s="244"/>
      <c r="I11" s="245"/>
      <c r="J11" s="162"/>
      <c r="K11" s="244"/>
      <c r="L11" s="246"/>
      <c r="M11" s="399" t="s">
        <v>522</v>
      </c>
      <c r="N11" s="212"/>
      <c r="O11" s="212"/>
      <c r="P11" s="212" t="s">
        <v>520</v>
      </c>
      <c r="Q11" s="359" t="s">
        <v>521</v>
      </c>
      <c r="R11" s="212" t="s">
        <v>585</v>
      </c>
      <c r="S11" s="356"/>
      <c r="T11" s="356"/>
      <c r="U11" s="356"/>
      <c r="V11" s="356"/>
    </row>
    <row r="12" spans="1:256" s="265" customFormat="1" ht="0.9" customHeight="1">
      <c r="A12" s="89"/>
      <c r="B12" s="186" t="s">
        <v>405</v>
      </c>
      <c r="C12" s="812"/>
      <c r="D12" s="813">
        <v>1</v>
      </c>
      <c r="E12" s="814" t="s">
        <v>1790</v>
      </c>
      <c r="F12" s="352"/>
      <c r="G12" s="188">
        <v>0</v>
      </c>
      <c r="H12" s="357"/>
      <c r="I12" s="250"/>
      <c r="J12" s="394" t="s">
        <v>519</v>
      </c>
      <c r="K12" s="155"/>
      <c r="L12" s="266"/>
      <c r="M12" s="641">
        <f>mergeValue(H12)</f>
        <v>0</v>
      </c>
      <c r="N12" s="722"/>
      <c r="O12" s="722"/>
      <c r="P12" s="641" t="str">
        <f>IF(ISERROR(MATCH(Q12,MODesc,0)),"n","y")</f>
        <v>n</v>
      </c>
      <c r="Q12" s="722" t="s">
        <v>1790</v>
      </c>
      <c r="R12" s="641" t="str">
        <f>K12&amp;"("&amp;L12&amp;")"</f>
        <v>()</v>
      </c>
      <c r="S12" s="186"/>
      <c r="T12" s="186"/>
      <c r="U12" s="248"/>
      <c r="V12" s="186"/>
      <c r="W12" s="186"/>
      <c r="X12" s="186"/>
      <c r="Y12" s="264"/>
      <c r="Z12" s="264"/>
      <c r="AA12" s="547"/>
      <c r="AB12" s="547"/>
      <c r="AC12" s="547"/>
      <c r="AD12" s="547"/>
      <c r="AE12" s="547"/>
      <c r="AF12" s="547"/>
      <c r="AG12" s="547"/>
      <c r="AH12" s="547"/>
      <c r="AI12" s="547"/>
      <c r="AJ12" s="547"/>
      <c r="AK12" s="547"/>
      <c r="AL12" s="547"/>
      <c r="AM12" s="547"/>
      <c r="AN12" s="547"/>
      <c r="AO12" s="547"/>
      <c r="AP12" s="547"/>
      <c r="AQ12" s="547"/>
      <c r="AR12" s="547"/>
      <c r="AS12" s="547"/>
      <c r="AT12" s="547"/>
      <c r="AU12" s="547"/>
      <c r="AV12" s="547"/>
      <c r="AW12" s="547"/>
      <c r="AX12" s="547"/>
      <c r="AY12" s="547"/>
      <c r="AZ12" s="547"/>
      <c r="BA12" s="547"/>
      <c r="BB12" s="547"/>
      <c r="BC12" s="547"/>
      <c r="BD12" s="547"/>
      <c r="BE12" s="547"/>
      <c r="BF12" s="547"/>
      <c r="BG12" s="547"/>
      <c r="BH12" s="547"/>
      <c r="BI12" s="547"/>
      <c r="BJ12" s="547"/>
      <c r="BK12" s="547"/>
      <c r="BL12" s="547"/>
      <c r="BM12" s="547"/>
      <c r="BN12" s="547"/>
      <c r="BO12" s="547"/>
      <c r="BP12" s="547"/>
      <c r="BQ12" s="547"/>
      <c r="BR12" s="547"/>
      <c r="BS12" s="547"/>
      <c r="BT12" s="547"/>
      <c r="BU12" s="547"/>
      <c r="BV12" s="264"/>
      <c r="BW12" s="264"/>
      <c r="BX12" s="264"/>
      <c r="BY12" s="264"/>
      <c r="BZ12" s="264"/>
      <c r="CA12" s="264"/>
      <c r="CB12" s="264"/>
      <c r="CC12" s="264"/>
      <c r="CD12" s="264"/>
      <c r="CE12" s="264"/>
    </row>
    <row r="13" spans="1:256" s="265" customFormat="1" ht="0.9" customHeight="1">
      <c r="A13" s="89"/>
      <c r="B13" s="186" t="s">
        <v>405</v>
      </c>
      <c r="C13" s="812"/>
      <c r="D13" s="813"/>
      <c r="E13" s="815"/>
      <c r="F13" s="816"/>
      <c r="G13" s="813">
        <v>1</v>
      </c>
      <c r="H13" s="810" t="s">
        <v>1441</v>
      </c>
      <c r="I13" s="250"/>
      <c r="J13" s="394" t="s">
        <v>519</v>
      </c>
      <c r="K13" s="155"/>
      <c r="L13" s="266"/>
      <c r="M13" s="641" t="str">
        <f>mergeValue(H13)</f>
        <v>город Курск</v>
      </c>
      <c r="N13" s="722"/>
      <c r="O13" s="722"/>
      <c r="P13" s="722"/>
      <c r="Q13" s="722"/>
      <c r="R13" s="641" t="str">
        <f>K13&amp;"("&amp;L13&amp;")"</f>
        <v>()</v>
      </c>
      <c r="S13" s="186"/>
      <c r="T13" s="186"/>
      <c r="U13" s="248"/>
      <c r="V13" s="186"/>
      <c r="W13" s="186"/>
      <c r="X13" s="186"/>
      <c r="Y13" s="264"/>
      <c r="Z13" s="264"/>
      <c r="AA13" s="547"/>
      <c r="AB13" s="547"/>
      <c r="AC13" s="547"/>
      <c r="AD13" s="547"/>
      <c r="AE13" s="547"/>
      <c r="AF13" s="547"/>
      <c r="AG13" s="547"/>
      <c r="AH13" s="547"/>
      <c r="AI13" s="547"/>
      <c r="AJ13" s="547"/>
      <c r="AK13" s="547"/>
      <c r="AL13" s="547"/>
      <c r="AM13" s="547"/>
      <c r="AN13" s="547"/>
      <c r="AO13" s="547"/>
      <c r="AP13" s="547"/>
      <c r="AQ13" s="547"/>
      <c r="AR13" s="547"/>
      <c r="AS13" s="547"/>
      <c r="AT13" s="547"/>
      <c r="AU13" s="547"/>
      <c r="AV13" s="547"/>
      <c r="AW13" s="547"/>
      <c r="AX13" s="547"/>
      <c r="AY13" s="547"/>
      <c r="AZ13" s="547"/>
      <c r="BA13" s="547"/>
      <c r="BB13" s="547"/>
      <c r="BC13" s="547"/>
      <c r="BD13" s="547"/>
      <c r="BE13" s="547"/>
      <c r="BF13" s="547"/>
      <c r="BG13" s="547"/>
      <c r="BH13" s="547"/>
      <c r="BI13" s="547"/>
      <c r="BJ13" s="547"/>
      <c r="BK13" s="547"/>
      <c r="BL13" s="547"/>
      <c r="BM13" s="547"/>
      <c r="BN13" s="547"/>
      <c r="BO13" s="547"/>
      <c r="BP13" s="547"/>
      <c r="BQ13" s="547"/>
      <c r="BR13" s="547"/>
      <c r="BS13" s="547"/>
      <c r="BT13" s="547"/>
      <c r="BU13" s="547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</row>
    <row r="14" spans="1:256" s="265" customFormat="1" ht="15" customHeight="1">
      <c r="A14" s="89"/>
      <c r="B14" s="186" t="s">
        <v>405</v>
      </c>
      <c r="C14" s="812"/>
      <c r="D14" s="813"/>
      <c r="E14" s="815"/>
      <c r="F14" s="817"/>
      <c r="G14" s="813"/>
      <c r="H14" s="811"/>
      <c r="I14" s="783"/>
      <c r="J14" s="188">
        <v>1</v>
      </c>
      <c r="K14" s="397" t="s">
        <v>1441</v>
      </c>
      <c r="L14" s="247" t="s">
        <v>1442</v>
      </c>
      <c r="M14" s="641" t="str">
        <f>mergeValue(H14)</f>
        <v>город Курск</v>
      </c>
      <c r="N14" s="722"/>
      <c r="O14" s="722"/>
      <c r="P14" s="722"/>
      <c r="Q14" s="722"/>
      <c r="R14" s="641" t="str">
        <f>K14&amp;" ("&amp;L14&amp;")"</f>
        <v>город Курск (38701000)</v>
      </c>
      <c r="S14" s="186"/>
      <c r="T14" s="186"/>
      <c r="U14" s="248"/>
      <c r="V14" s="186"/>
      <c r="W14" s="186"/>
      <c r="X14" s="186"/>
      <c r="Y14" s="264"/>
      <c r="Z14" s="264"/>
      <c r="AA14" s="547"/>
      <c r="AB14" s="547"/>
      <c r="AC14" s="547"/>
      <c r="AD14" s="547"/>
      <c r="AE14" s="547"/>
      <c r="AF14" s="547"/>
      <c r="AG14" s="547"/>
      <c r="AH14" s="547"/>
      <c r="AI14" s="547"/>
      <c r="AJ14" s="547"/>
      <c r="AK14" s="547"/>
      <c r="AL14" s="547"/>
      <c r="AM14" s="547"/>
      <c r="AN14" s="547"/>
      <c r="AO14" s="547"/>
      <c r="AP14" s="547"/>
      <c r="AQ14" s="547"/>
      <c r="AR14" s="547"/>
      <c r="AS14" s="547"/>
      <c r="AT14" s="547"/>
      <c r="AU14" s="547"/>
      <c r="AV14" s="547"/>
      <c r="AW14" s="547"/>
      <c r="AX14" s="547"/>
      <c r="AY14" s="547"/>
      <c r="AZ14" s="547"/>
      <c r="BA14" s="547"/>
      <c r="BB14" s="547"/>
      <c r="BC14" s="547"/>
      <c r="BD14" s="547"/>
      <c r="BE14" s="547"/>
      <c r="BF14" s="547"/>
      <c r="BG14" s="547"/>
      <c r="BH14" s="547"/>
      <c r="BI14" s="547"/>
      <c r="BJ14" s="547"/>
      <c r="BK14" s="547"/>
      <c r="BL14" s="547"/>
      <c r="BM14" s="547"/>
      <c r="BN14" s="547"/>
      <c r="BO14" s="547"/>
      <c r="BP14" s="547"/>
      <c r="BQ14" s="547"/>
      <c r="BR14" s="547"/>
      <c r="BS14" s="547"/>
      <c r="BT14" s="547"/>
      <c r="BU14" s="547"/>
      <c r="BV14" s="264"/>
      <c r="BW14" s="264"/>
      <c r="BX14" s="264"/>
      <c r="BY14" s="264"/>
      <c r="BZ14" s="264"/>
      <c r="CA14" s="264"/>
      <c r="CB14" s="264"/>
      <c r="CC14" s="264"/>
      <c r="CD14" s="264"/>
      <c r="CE14" s="264"/>
    </row>
    <row r="15" spans="1:256" s="126" customFormat="1" ht="0.9" customHeight="1">
      <c r="A15" s="36"/>
      <c r="B15" s="36" t="s">
        <v>402</v>
      </c>
      <c r="C15" s="230"/>
      <c r="D15" s="250"/>
      <c r="E15" s="203"/>
      <c r="F15" s="252"/>
      <c r="G15" s="252"/>
      <c r="H15" s="252"/>
      <c r="I15" s="252"/>
      <c r="J15" s="252"/>
      <c r="K15" s="252"/>
      <c r="L15" s="253"/>
      <c r="M15" s="399"/>
      <c r="N15" s="212"/>
      <c r="O15" s="212"/>
      <c r="P15" s="212"/>
      <c r="Q15" s="359" t="s">
        <v>19</v>
      </c>
      <c r="R15" s="212"/>
      <c r="S15" s="356"/>
      <c r="T15" s="356"/>
      <c r="U15" s="356"/>
      <c r="V15" s="356"/>
    </row>
    <row r="16" spans="1:256" s="126" customFormat="1" ht="21" customHeight="1">
      <c r="A16" s="125"/>
      <c r="B16" s="36"/>
      <c r="C16" s="232"/>
      <c r="D16" s="254"/>
      <c r="E16" s="254"/>
      <c r="F16" s="254"/>
      <c r="G16" s="254"/>
      <c r="H16" s="254"/>
      <c r="I16" s="254"/>
      <c r="J16" s="254"/>
      <c r="K16" s="254"/>
      <c r="L16" s="254"/>
      <c r="M16" s="212"/>
      <c r="N16" s="212"/>
      <c r="O16" s="212"/>
      <c r="P16" s="212"/>
      <c r="Q16" s="359"/>
      <c r="R16" s="212"/>
      <c r="S16" s="356"/>
      <c r="T16" s="356"/>
      <c r="U16" s="356"/>
      <c r="V16" s="356"/>
    </row>
    <row r="17" spans="1:22" s="126" customFormat="1">
      <c r="A17" s="125"/>
      <c r="B17" s="36"/>
      <c r="C17" s="232"/>
      <c r="D17" s="36"/>
      <c r="E17" s="36"/>
      <c r="F17" s="36"/>
      <c r="G17" s="36"/>
      <c r="H17" s="36"/>
      <c r="I17" s="36"/>
      <c r="J17" s="36"/>
      <c r="K17" s="36"/>
      <c r="L17" s="36"/>
      <c r="M17" s="212"/>
      <c r="N17" s="212"/>
      <c r="O17" s="212"/>
      <c r="P17" s="212"/>
      <c r="Q17" s="359"/>
      <c r="R17" s="212"/>
      <c r="S17" s="356"/>
      <c r="T17" s="356"/>
      <c r="U17" s="356"/>
      <c r="V17" s="356"/>
    </row>
    <row r="18" spans="1:22" s="126" customFormat="1" ht="0.75" customHeight="1">
      <c r="A18" s="125"/>
      <c r="B18" s="36"/>
      <c r="C18" s="232"/>
      <c r="D18" s="36"/>
      <c r="E18" s="36"/>
      <c r="F18" s="36"/>
      <c r="G18" s="36"/>
      <c r="H18" s="36"/>
      <c r="I18" s="36"/>
      <c r="J18" s="36"/>
      <c r="K18" s="36"/>
      <c r="L18" s="36"/>
      <c r="M18" s="212"/>
      <c r="N18" s="212"/>
      <c r="O18" s="212"/>
      <c r="P18" s="212"/>
      <c r="Q18" s="359"/>
      <c r="R18" s="212"/>
      <c r="S18" s="356"/>
      <c r="T18" s="356"/>
      <c r="U18" s="356"/>
      <c r="V18" s="356"/>
    </row>
    <row r="19" spans="1:22" s="256" customFormat="1" ht="10.199999999999999">
      <c r="A19" s="255"/>
      <c r="C19" s="257"/>
      <c r="D19" s="258"/>
      <c r="E19" s="258"/>
      <c r="M19" s="212"/>
      <c r="N19" s="212"/>
      <c r="O19" s="212"/>
      <c r="P19" s="212"/>
      <c r="Q19" s="359"/>
      <c r="R19" s="212"/>
      <c r="S19" s="356"/>
      <c r="T19" s="356"/>
      <c r="U19" s="356"/>
      <c r="V19" s="356"/>
    </row>
    <row r="20" spans="1:22" s="256" customFormat="1" ht="10.199999999999999">
      <c r="A20" s="255"/>
      <c r="C20" s="257"/>
      <c r="D20" s="258"/>
      <c r="E20" s="258"/>
      <c r="M20" s="212"/>
      <c r="N20" s="212"/>
      <c r="O20" s="212"/>
      <c r="P20" s="212"/>
      <c r="Q20" s="359"/>
      <c r="R20" s="212"/>
      <c r="S20" s="356"/>
      <c r="T20" s="356"/>
      <c r="U20" s="356"/>
      <c r="V20" s="356"/>
    </row>
  </sheetData>
  <sheetProtection password="FA9C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I8:L8"/>
    <mergeCell ref="F8:H8"/>
    <mergeCell ref="H13:H14"/>
    <mergeCell ref="C12:C14"/>
    <mergeCell ref="D12:D14"/>
    <mergeCell ref="E12:E14"/>
    <mergeCell ref="F13:F14"/>
    <mergeCell ref="G13:G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25" defaultRowHeight="11.4"/>
  <cols>
    <col min="1" max="16384" width="9.125" style="3"/>
  </cols>
  <sheetData/>
  <phoneticPr fontId="8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indexed="47"/>
  </sheetPr>
  <dimension ref="A1"/>
  <sheetViews>
    <sheetView showGridLines="0" zoomScaleNormal="100" workbookViewId="0"/>
  </sheetViews>
  <sheetFormatPr defaultColWidth="9.125" defaultRowHeight="13.2"/>
  <cols>
    <col min="1" max="16384" width="9.125" style="54"/>
  </cols>
  <sheetData/>
  <sheetProtection formatColumns="0" formatRows="0"/>
  <phoneticPr fontId="8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25" defaultRowHeight="11.4"/>
  <cols>
    <col min="1" max="16384" width="9.125" style="3"/>
  </cols>
  <sheetData/>
  <sheetProtection formatColumns="0" formatRows="0"/>
  <phoneticPr fontId="9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ColWidth="9.125" defaultRowHeight="11.4"/>
  <cols>
    <col min="1" max="16384" width="9.125" style="3"/>
  </cols>
  <sheetData/>
  <sheetProtection formatColumns="0" formatRows="0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A424"/>
  <sheetViews>
    <sheetView showGridLines="0" zoomScaleNormal="100" workbookViewId="0"/>
  </sheetViews>
  <sheetFormatPr defaultRowHeight="11.4"/>
  <sheetData>
    <row r="1" spans="1:1">
      <c r="A1" s="3"/>
    </row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honeticPr fontId="8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25" defaultRowHeight="11.4"/>
  <cols>
    <col min="1" max="16384" width="9.125" style="127"/>
  </cols>
  <sheetData>
    <row r="1" spans="1:1">
      <c r="A1" s="191"/>
    </row>
  </sheetData>
  <phoneticPr fontId="8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workbookViewId="0"/>
  </sheetViews>
  <sheetFormatPr defaultRowHeight="11.4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348"/>
  <sheetViews>
    <sheetView showGridLines="0" zoomScaleNormal="100" workbookViewId="0"/>
  </sheetViews>
  <sheetFormatPr defaultRowHeight="11.4"/>
  <sheetData>
    <row r="1" spans="1:4">
      <c r="A1" t="s">
        <v>1450</v>
      </c>
      <c r="B1" t="s">
        <v>514</v>
      </c>
      <c r="C1" t="s">
        <v>515</v>
      </c>
      <c r="D1" t="s">
        <v>1449</v>
      </c>
    </row>
    <row r="2" spans="1:4">
      <c r="A2">
        <v>1</v>
      </c>
      <c r="B2" t="s">
        <v>776</v>
      </c>
      <c r="C2" t="s">
        <v>778</v>
      </c>
      <c r="D2" t="s">
        <v>779</v>
      </c>
    </row>
    <row r="3" spans="1:4">
      <c r="A3">
        <v>2</v>
      </c>
      <c r="B3" t="s">
        <v>776</v>
      </c>
      <c r="C3" t="s">
        <v>776</v>
      </c>
      <c r="D3" t="s">
        <v>777</v>
      </c>
    </row>
    <row r="4" spans="1:4">
      <c r="A4">
        <v>3</v>
      </c>
      <c r="B4" t="s">
        <v>776</v>
      </c>
      <c r="C4" t="s">
        <v>780</v>
      </c>
      <c r="D4" t="s">
        <v>781</v>
      </c>
    </row>
    <row r="5" spans="1:4">
      <c r="A5">
        <v>4</v>
      </c>
      <c r="B5" t="s">
        <v>776</v>
      </c>
      <c r="C5" t="s">
        <v>782</v>
      </c>
      <c r="D5" t="s">
        <v>783</v>
      </c>
    </row>
    <row r="6" spans="1:4">
      <c r="A6">
        <v>5</v>
      </c>
      <c r="B6" t="s">
        <v>776</v>
      </c>
      <c r="C6" t="s">
        <v>784</v>
      </c>
      <c r="D6" t="s">
        <v>785</v>
      </c>
    </row>
    <row r="7" spans="1:4">
      <c r="A7">
        <v>6</v>
      </c>
      <c r="B7" t="s">
        <v>776</v>
      </c>
      <c r="C7" t="s">
        <v>786</v>
      </c>
      <c r="D7" t="s">
        <v>787</v>
      </c>
    </row>
    <row r="8" spans="1:4">
      <c r="A8">
        <v>7</v>
      </c>
      <c r="B8" t="s">
        <v>776</v>
      </c>
      <c r="C8" t="s">
        <v>788</v>
      </c>
      <c r="D8" t="s">
        <v>789</v>
      </c>
    </row>
    <row r="9" spans="1:4">
      <c r="A9">
        <v>8</v>
      </c>
      <c r="B9" t="s">
        <v>776</v>
      </c>
      <c r="C9" t="s">
        <v>790</v>
      </c>
      <c r="D9" t="s">
        <v>791</v>
      </c>
    </row>
    <row r="10" spans="1:4">
      <c r="A10">
        <v>9</v>
      </c>
      <c r="B10" t="s">
        <v>776</v>
      </c>
      <c r="C10" t="s">
        <v>792</v>
      </c>
      <c r="D10" t="s">
        <v>793</v>
      </c>
    </row>
    <row r="11" spans="1:4">
      <c r="A11">
        <v>10</v>
      </c>
      <c r="B11" t="s">
        <v>776</v>
      </c>
      <c r="C11" t="s">
        <v>794</v>
      </c>
      <c r="D11" t="s">
        <v>795</v>
      </c>
    </row>
    <row r="12" spans="1:4">
      <c r="A12">
        <v>11</v>
      </c>
      <c r="B12" t="s">
        <v>776</v>
      </c>
      <c r="C12" t="s">
        <v>796</v>
      </c>
      <c r="D12" t="s">
        <v>797</v>
      </c>
    </row>
    <row r="13" spans="1:4">
      <c r="A13">
        <v>12</v>
      </c>
      <c r="B13" t="s">
        <v>776</v>
      </c>
      <c r="C13" t="s">
        <v>798</v>
      </c>
      <c r="D13" t="s">
        <v>799</v>
      </c>
    </row>
    <row r="14" spans="1:4">
      <c r="A14">
        <v>13</v>
      </c>
      <c r="B14" t="s">
        <v>776</v>
      </c>
      <c r="C14" t="s">
        <v>800</v>
      </c>
      <c r="D14" t="s">
        <v>801</v>
      </c>
    </row>
    <row r="15" spans="1:4">
      <c r="A15">
        <v>14</v>
      </c>
      <c r="B15" t="s">
        <v>776</v>
      </c>
      <c r="C15" t="s">
        <v>802</v>
      </c>
      <c r="D15" t="s">
        <v>803</v>
      </c>
    </row>
    <row r="16" spans="1:4">
      <c r="A16">
        <v>15</v>
      </c>
      <c r="B16" t="s">
        <v>776</v>
      </c>
      <c r="C16" t="s">
        <v>804</v>
      </c>
      <c r="D16" t="s">
        <v>805</v>
      </c>
    </row>
    <row r="17" spans="1:4">
      <c r="A17">
        <v>16</v>
      </c>
      <c r="B17" t="s">
        <v>806</v>
      </c>
      <c r="C17" t="s">
        <v>806</v>
      </c>
      <c r="D17" t="s">
        <v>807</v>
      </c>
    </row>
    <row r="18" spans="1:4">
      <c r="A18">
        <v>17</v>
      </c>
      <c r="B18" t="s">
        <v>806</v>
      </c>
      <c r="C18" t="s">
        <v>808</v>
      </c>
      <c r="D18" t="s">
        <v>809</v>
      </c>
    </row>
    <row r="19" spans="1:4">
      <c r="A19">
        <v>18</v>
      </c>
      <c r="B19" t="s">
        <v>806</v>
      </c>
      <c r="C19" t="s">
        <v>810</v>
      </c>
      <c r="D19" t="s">
        <v>811</v>
      </c>
    </row>
    <row r="20" spans="1:4">
      <c r="A20">
        <v>19</v>
      </c>
      <c r="B20" t="s">
        <v>806</v>
      </c>
      <c r="C20" t="s">
        <v>812</v>
      </c>
      <c r="D20" t="s">
        <v>813</v>
      </c>
    </row>
    <row r="21" spans="1:4">
      <c r="A21">
        <v>20</v>
      </c>
      <c r="B21" t="s">
        <v>806</v>
      </c>
      <c r="C21" t="s">
        <v>814</v>
      </c>
      <c r="D21" t="s">
        <v>815</v>
      </c>
    </row>
    <row r="22" spans="1:4">
      <c r="A22">
        <v>21</v>
      </c>
      <c r="B22" t="s">
        <v>806</v>
      </c>
      <c r="C22" t="s">
        <v>816</v>
      </c>
      <c r="D22" t="s">
        <v>817</v>
      </c>
    </row>
    <row r="23" spans="1:4">
      <c r="A23">
        <v>22</v>
      </c>
      <c r="B23" t="s">
        <v>806</v>
      </c>
      <c r="C23" t="s">
        <v>818</v>
      </c>
      <c r="D23" t="s">
        <v>819</v>
      </c>
    </row>
    <row r="24" spans="1:4">
      <c r="A24">
        <v>23</v>
      </c>
      <c r="B24" t="s">
        <v>806</v>
      </c>
      <c r="C24" t="s">
        <v>820</v>
      </c>
      <c r="D24" t="s">
        <v>821</v>
      </c>
    </row>
    <row r="25" spans="1:4">
      <c r="A25">
        <v>24</v>
      </c>
      <c r="B25" t="s">
        <v>822</v>
      </c>
      <c r="C25" t="s">
        <v>824</v>
      </c>
      <c r="D25" t="s">
        <v>825</v>
      </c>
    </row>
    <row r="26" spans="1:4">
      <c r="A26">
        <v>25</v>
      </c>
      <c r="B26" t="s">
        <v>822</v>
      </c>
      <c r="C26" t="s">
        <v>826</v>
      </c>
      <c r="D26" t="s">
        <v>827</v>
      </c>
    </row>
    <row r="27" spans="1:4">
      <c r="A27">
        <v>26</v>
      </c>
      <c r="B27" t="s">
        <v>822</v>
      </c>
      <c r="C27" t="s">
        <v>822</v>
      </c>
      <c r="D27" t="s">
        <v>823</v>
      </c>
    </row>
    <row r="28" spans="1:4">
      <c r="A28">
        <v>27</v>
      </c>
      <c r="B28" t="s">
        <v>822</v>
      </c>
      <c r="C28" t="s">
        <v>828</v>
      </c>
      <c r="D28" t="s">
        <v>829</v>
      </c>
    </row>
    <row r="29" spans="1:4">
      <c r="A29">
        <v>28</v>
      </c>
      <c r="B29" t="s">
        <v>822</v>
      </c>
      <c r="C29" t="s">
        <v>830</v>
      </c>
      <c r="D29" t="s">
        <v>831</v>
      </c>
    </row>
    <row r="30" spans="1:4">
      <c r="A30">
        <v>29</v>
      </c>
      <c r="B30" t="s">
        <v>822</v>
      </c>
      <c r="C30" t="s">
        <v>832</v>
      </c>
      <c r="D30" t="s">
        <v>833</v>
      </c>
    </row>
    <row r="31" spans="1:4">
      <c r="A31">
        <v>30</v>
      </c>
      <c r="B31" t="s">
        <v>822</v>
      </c>
      <c r="C31" t="s">
        <v>834</v>
      </c>
      <c r="D31" t="s">
        <v>835</v>
      </c>
    </row>
    <row r="32" spans="1:4">
      <c r="A32">
        <v>31</v>
      </c>
      <c r="B32" t="s">
        <v>822</v>
      </c>
      <c r="C32" t="s">
        <v>836</v>
      </c>
      <c r="D32" t="s">
        <v>837</v>
      </c>
    </row>
    <row r="33" spans="1:4">
      <c r="A33">
        <v>32</v>
      </c>
      <c r="B33" t="s">
        <v>822</v>
      </c>
      <c r="C33" t="s">
        <v>838</v>
      </c>
      <c r="D33" t="s">
        <v>839</v>
      </c>
    </row>
    <row r="34" spans="1:4">
      <c r="A34">
        <v>33</v>
      </c>
      <c r="B34" t="s">
        <v>822</v>
      </c>
      <c r="C34" t="s">
        <v>840</v>
      </c>
      <c r="D34" t="s">
        <v>841</v>
      </c>
    </row>
    <row r="35" spans="1:4">
      <c r="A35">
        <v>34</v>
      </c>
      <c r="B35" t="s">
        <v>822</v>
      </c>
      <c r="C35" t="s">
        <v>842</v>
      </c>
      <c r="D35" t="s">
        <v>843</v>
      </c>
    </row>
    <row r="36" spans="1:4">
      <c r="A36">
        <v>35</v>
      </c>
      <c r="B36" t="s">
        <v>822</v>
      </c>
      <c r="C36" t="s">
        <v>844</v>
      </c>
      <c r="D36" t="s">
        <v>845</v>
      </c>
    </row>
    <row r="37" spans="1:4">
      <c r="A37">
        <v>36</v>
      </c>
      <c r="B37" t="s">
        <v>822</v>
      </c>
      <c r="C37" t="s">
        <v>846</v>
      </c>
      <c r="D37" t="s">
        <v>847</v>
      </c>
    </row>
    <row r="38" spans="1:4">
      <c r="A38">
        <v>37</v>
      </c>
      <c r="B38" t="s">
        <v>822</v>
      </c>
      <c r="C38" t="s">
        <v>848</v>
      </c>
      <c r="D38" t="s">
        <v>849</v>
      </c>
    </row>
    <row r="39" spans="1:4">
      <c r="A39">
        <v>38</v>
      </c>
      <c r="B39" t="s">
        <v>850</v>
      </c>
      <c r="C39" t="s">
        <v>852</v>
      </c>
      <c r="D39" t="s">
        <v>853</v>
      </c>
    </row>
    <row r="40" spans="1:4">
      <c r="A40">
        <v>39</v>
      </c>
      <c r="B40" t="s">
        <v>850</v>
      </c>
      <c r="C40" t="s">
        <v>854</v>
      </c>
      <c r="D40" t="s">
        <v>855</v>
      </c>
    </row>
    <row r="41" spans="1:4">
      <c r="A41">
        <v>40</v>
      </c>
      <c r="B41" t="s">
        <v>850</v>
      </c>
      <c r="C41" t="s">
        <v>850</v>
      </c>
      <c r="D41" t="s">
        <v>851</v>
      </c>
    </row>
    <row r="42" spans="1:4">
      <c r="A42">
        <v>41</v>
      </c>
      <c r="B42" t="s">
        <v>850</v>
      </c>
      <c r="C42" t="s">
        <v>856</v>
      </c>
      <c r="D42" t="s">
        <v>857</v>
      </c>
    </row>
    <row r="43" spans="1:4">
      <c r="A43">
        <v>42</v>
      </c>
      <c r="B43" t="s">
        <v>850</v>
      </c>
      <c r="C43" t="s">
        <v>858</v>
      </c>
      <c r="D43" t="s">
        <v>859</v>
      </c>
    </row>
    <row r="44" spans="1:4">
      <c r="A44">
        <v>43</v>
      </c>
      <c r="B44" t="s">
        <v>850</v>
      </c>
      <c r="C44" t="s">
        <v>860</v>
      </c>
      <c r="D44" t="s">
        <v>861</v>
      </c>
    </row>
    <row r="45" spans="1:4">
      <c r="A45">
        <v>44</v>
      </c>
      <c r="B45" t="s">
        <v>850</v>
      </c>
      <c r="C45" t="s">
        <v>862</v>
      </c>
      <c r="D45" t="s">
        <v>863</v>
      </c>
    </row>
    <row r="46" spans="1:4">
      <c r="A46">
        <v>45</v>
      </c>
      <c r="B46" t="s">
        <v>850</v>
      </c>
      <c r="C46" t="s">
        <v>864</v>
      </c>
      <c r="D46" t="s">
        <v>865</v>
      </c>
    </row>
    <row r="47" spans="1:4">
      <c r="A47">
        <v>46</v>
      </c>
      <c r="B47" t="s">
        <v>850</v>
      </c>
      <c r="C47" t="s">
        <v>866</v>
      </c>
      <c r="D47" t="s">
        <v>867</v>
      </c>
    </row>
    <row r="48" spans="1:4">
      <c r="A48">
        <v>47</v>
      </c>
      <c r="B48" t="s">
        <v>850</v>
      </c>
      <c r="C48" t="s">
        <v>868</v>
      </c>
      <c r="D48" t="s">
        <v>869</v>
      </c>
    </row>
    <row r="49" spans="1:4">
      <c r="A49">
        <v>48</v>
      </c>
      <c r="B49" t="s">
        <v>850</v>
      </c>
      <c r="C49" t="s">
        <v>870</v>
      </c>
      <c r="D49" t="s">
        <v>871</v>
      </c>
    </row>
    <row r="50" spans="1:4">
      <c r="A50">
        <v>49</v>
      </c>
      <c r="B50" t="s">
        <v>850</v>
      </c>
      <c r="C50" t="s">
        <v>872</v>
      </c>
      <c r="D50" t="s">
        <v>873</v>
      </c>
    </row>
    <row r="51" spans="1:4">
      <c r="A51">
        <v>50</v>
      </c>
      <c r="B51" t="s">
        <v>850</v>
      </c>
      <c r="C51" t="s">
        <v>874</v>
      </c>
      <c r="D51" t="s">
        <v>875</v>
      </c>
    </row>
    <row r="52" spans="1:4">
      <c r="A52">
        <v>51</v>
      </c>
      <c r="B52" t="s">
        <v>850</v>
      </c>
      <c r="C52" t="s">
        <v>876</v>
      </c>
      <c r="D52" t="s">
        <v>877</v>
      </c>
    </row>
    <row r="53" spans="1:4">
      <c r="A53">
        <v>52</v>
      </c>
      <c r="B53" t="s">
        <v>850</v>
      </c>
      <c r="C53" t="s">
        <v>878</v>
      </c>
      <c r="D53" t="s">
        <v>879</v>
      </c>
    </row>
    <row r="54" spans="1:4">
      <c r="A54">
        <v>53</v>
      </c>
      <c r="B54" t="s">
        <v>850</v>
      </c>
      <c r="C54" t="s">
        <v>880</v>
      </c>
      <c r="D54" t="s">
        <v>881</v>
      </c>
    </row>
    <row r="55" spans="1:4">
      <c r="A55">
        <v>54</v>
      </c>
      <c r="B55" t="s">
        <v>882</v>
      </c>
      <c r="C55" t="s">
        <v>884</v>
      </c>
      <c r="D55" t="s">
        <v>885</v>
      </c>
    </row>
    <row r="56" spans="1:4">
      <c r="A56">
        <v>55</v>
      </c>
      <c r="B56" t="s">
        <v>882</v>
      </c>
      <c r="C56" t="s">
        <v>882</v>
      </c>
      <c r="D56" t="s">
        <v>883</v>
      </c>
    </row>
    <row r="57" spans="1:4">
      <c r="A57">
        <v>56</v>
      </c>
      <c r="B57" t="s">
        <v>882</v>
      </c>
      <c r="C57" t="s">
        <v>886</v>
      </c>
      <c r="D57" t="s">
        <v>887</v>
      </c>
    </row>
    <row r="58" spans="1:4">
      <c r="A58">
        <v>57</v>
      </c>
      <c r="B58" t="s">
        <v>882</v>
      </c>
      <c r="C58" t="s">
        <v>888</v>
      </c>
      <c r="D58" t="s">
        <v>889</v>
      </c>
    </row>
    <row r="59" spans="1:4">
      <c r="A59">
        <v>58</v>
      </c>
      <c r="B59" t="s">
        <v>882</v>
      </c>
      <c r="C59" t="s">
        <v>890</v>
      </c>
      <c r="D59" t="s">
        <v>891</v>
      </c>
    </row>
    <row r="60" spans="1:4">
      <c r="A60">
        <v>59</v>
      </c>
      <c r="B60" t="s">
        <v>882</v>
      </c>
      <c r="C60" t="s">
        <v>892</v>
      </c>
      <c r="D60" t="s">
        <v>893</v>
      </c>
    </row>
    <row r="61" spans="1:4">
      <c r="A61">
        <v>60</v>
      </c>
      <c r="B61" t="s">
        <v>882</v>
      </c>
      <c r="C61" t="s">
        <v>894</v>
      </c>
      <c r="D61" t="s">
        <v>895</v>
      </c>
    </row>
    <row r="62" spans="1:4">
      <c r="A62">
        <v>61</v>
      </c>
      <c r="B62" t="s">
        <v>882</v>
      </c>
      <c r="C62" t="s">
        <v>896</v>
      </c>
      <c r="D62" t="s">
        <v>897</v>
      </c>
    </row>
    <row r="63" spans="1:4">
      <c r="A63">
        <v>62</v>
      </c>
      <c r="B63" t="s">
        <v>882</v>
      </c>
      <c r="C63" t="s">
        <v>898</v>
      </c>
      <c r="D63" t="s">
        <v>899</v>
      </c>
    </row>
    <row r="64" spans="1:4">
      <c r="A64">
        <v>63</v>
      </c>
      <c r="B64" t="s">
        <v>900</v>
      </c>
      <c r="C64" t="s">
        <v>902</v>
      </c>
      <c r="D64" t="s">
        <v>903</v>
      </c>
    </row>
    <row r="65" spans="1:4">
      <c r="A65">
        <v>64</v>
      </c>
      <c r="B65" t="s">
        <v>900</v>
      </c>
      <c r="C65" t="s">
        <v>904</v>
      </c>
      <c r="D65" t="s">
        <v>905</v>
      </c>
    </row>
    <row r="66" spans="1:4">
      <c r="A66">
        <v>65</v>
      </c>
      <c r="B66" t="s">
        <v>900</v>
      </c>
      <c r="C66" t="s">
        <v>906</v>
      </c>
      <c r="D66" t="s">
        <v>907</v>
      </c>
    </row>
    <row r="67" spans="1:4">
      <c r="A67">
        <v>66</v>
      </c>
      <c r="B67" t="s">
        <v>900</v>
      </c>
      <c r="C67" t="s">
        <v>908</v>
      </c>
      <c r="D67" t="s">
        <v>909</v>
      </c>
    </row>
    <row r="68" spans="1:4">
      <c r="A68">
        <v>67</v>
      </c>
      <c r="B68" t="s">
        <v>900</v>
      </c>
      <c r="C68" t="s">
        <v>900</v>
      </c>
      <c r="D68" t="s">
        <v>901</v>
      </c>
    </row>
    <row r="69" spans="1:4">
      <c r="A69">
        <v>68</v>
      </c>
      <c r="B69" t="s">
        <v>900</v>
      </c>
      <c r="C69" t="s">
        <v>910</v>
      </c>
      <c r="D69" t="s">
        <v>911</v>
      </c>
    </row>
    <row r="70" spans="1:4">
      <c r="A70">
        <v>69</v>
      </c>
      <c r="B70" t="s">
        <v>900</v>
      </c>
      <c r="C70" t="s">
        <v>912</v>
      </c>
      <c r="D70" t="s">
        <v>913</v>
      </c>
    </row>
    <row r="71" spans="1:4">
      <c r="A71">
        <v>70</v>
      </c>
      <c r="B71" t="s">
        <v>900</v>
      </c>
      <c r="C71" t="s">
        <v>914</v>
      </c>
      <c r="D71" t="s">
        <v>915</v>
      </c>
    </row>
    <row r="72" spans="1:4">
      <c r="A72">
        <v>71</v>
      </c>
      <c r="B72" t="s">
        <v>900</v>
      </c>
      <c r="C72" t="s">
        <v>916</v>
      </c>
      <c r="D72" t="s">
        <v>917</v>
      </c>
    </row>
    <row r="73" spans="1:4">
      <c r="A73">
        <v>72</v>
      </c>
      <c r="B73" t="s">
        <v>900</v>
      </c>
      <c r="C73" t="s">
        <v>918</v>
      </c>
      <c r="D73" t="s">
        <v>919</v>
      </c>
    </row>
    <row r="74" spans="1:4">
      <c r="A74">
        <v>73</v>
      </c>
      <c r="B74" t="s">
        <v>900</v>
      </c>
      <c r="C74" t="s">
        <v>920</v>
      </c>
      <c r="D74" t="s">
        <v>921</v>
      </c>
    </row>
    <row r="75" spans="1:4">
      <c r="A75">
        <v>74</v>
      </c>
      <c r="B75" t="s">
        <v>900</v>
      </c>
      <c r="C75" t="s">
        <v>922</v>
      </c>
      <c r="D75" t="s">
        <v>923</v>
      </c>
    </row>
    <row r="76" spans="1:4">
      <c r="A76">
        <v>75</v>
      </c>
      <c r="B76" t="s">
        <v>900</v>
      </c>
      <c r="C76" t="s">
        <v>924</v>
      </c>
      <c r="D76" t="s">
        <v>925</v>
      </c>
    </row>
    <row r="77" spans="1:4">
      <c r="A77">
        <v>76</v>
      </c>
      <c r="B77" t="s">
        <v>900</v>
      </c>
      <c r="C77" t="s">
        <v>926</v>
      </c>
      <c r="D77" t="s">
        <v>927</v>
      </c>
    </row>
    <row r="78" spans="1:4">
      <c r="A78">
        <v>77</v>
      </c>
      <c r="B78" t="s">
        <v>928</v>
      </c>
      <c r="C78" t="s">
        <v>930</v>
      </c>
      <c r="D78" t="s">
        <v>931</v>
      </c>
    </row>
    <row r="79" spans="1:4">
      <c r="A79">
        <v>78</v>
      </c>
      <c r="B79" t="s">
        <v>928</v>
      </c>
      <c r="C79" t="s">
        <v>932</v>
      </c>
      <c r="D79" t="s">
        <v>933</v>
      </c>
    </row>
    <row r="80" spans="1:4">
      <c r="A80">
        <v>79</v>
      </c>
      <c r="B80" t="s">
        <v>928</v>
      </c>
      <c r="C80" t="s">
        <v>934</v>
      </c>
      <c r="D80" t="s">
        <v>935</v>
      </c>
    </row>
    <row r="81" spans="1:4">
      <c r="A81">
        <v>80</v>
      </c>
      <c r="B81" t="s">
        <v>928</v>
      </c>
      <c r="C81" t="s">
        <v>936</v>
      </c>
      <c r="D81" t="s">
        <v>937</v>
      </c>
    </row>
    <row r="82" spans="1:4">
      <c r="A82">
        <v>81</v>
      </c>
      <c r="B82" t="s">
        <v>928</v>
      </c>
      <c r="C82" t="s">
        <v>938</v>
      </c>
      <c r="D82" t="s">
        <v>939</v>
      </c>
    </row>
    <row r="83" spans="1:4">
      <c r="A83">
        <v>82</v>
      </c>
      <c r="B83" t="s">
        <v>928</v>
      </c>
      <c r="C83" t="s">
        <v>928</v>
      </c>
      <c r="D83" t="s">
        <v>929</v>
      </c>
    </row>
    <row r="84" spans="1:4">
      <c r="A84">
        <v>83</v>
      </c>
      <c r="B84" t="s">
        <v>928</v>
      </c>
      <c r="C84" t="s">
        <v>940</v>
      </c>
      <c r="D84" t="s">
        <v>941</v>
      </c>
    </row>
    <row r="85" spans="1:4">
      <c r="A85">
        <v>84</v>
      </c>
      <c r="B85" t="s">
        <v>928</v>
      </c>
      <c r="C85" t="s">
        <v>942</v>
      </c>
      <c r="D85" t="s">
        <v>943</v>
      </c>
    </row>
    <row r="86" spans="1:4">
      <c r="A86">
        <v>85</v>
      </c>
      <c r="B86" t="s">
        <v>928</v>
      </c>
      <c r="C86" t="s">
        <v>944</v>
      </c>
      <c r="D86" t="s">
        <v>945</v>
      </c>
    </row>
    <row r="87" spans="1:4">
      <c r="A87">
        <v>86</v>
      </c>
      <c r="B87" t="s">
        <v>928</v>
      </c>
      <c r="C87" t="s">
        <v>946</v>
      </c>
      <c r="D87" t="s">
        <v>947</v>
      </c>
    </row>
    <row r="88" spans="1:4">
      <c r="A88">
        <v>87</v>
      </c>
      <c r="B88" t="s">
        <v>928</v>
      </c>
      <c r="C88" t="s">
        <v>948</v>
      </c>
      <c r="D88" t="s">
        <v>949</v>
      </c>
    </row>
    <row r="89" spans="1:4">
      <c r="A89">
        <v>88</v>
      </c>
      <c r="B89" t="s">
        <v>950</v>
      </c>
      <c r="C89" t="s">
        <v>824</v>
      </c>
      <c r="D89" t="s">
        <v>952</v>
      </c>
    </row>
    <row r="90" spans="1:4">
      <c r="A90">
        <v>89</v>
      </c>
      <c r="B90" t="s">
        <v>950</v>
      </c>
      <c r="C90" t="s">
        <v>953</v>
      </c>
      <c r="D90" t="s">
        <v>954</v>
      </c>
    </row>
    <row r="91" spans="1:4">
      <c r="A91">
        <v>90</v>
      </c>
      <c r="B91" t="s">
        <v>950</v>
      </c>
      <c r="C91" t="s">
        <v>955</v>
      </c>
      <c r="D91" t="s">
        <v>956</v>
      </c>
    </row>
    <row r="92" spans="1:4">
      <c r="A92">
        <v>91</v>
      </c>
      <c r="B92" t="s">
        <v>950</v>
      </c>
      <c r="C92" t="s">
        <v>957</v>
      </c>
      <c r="D92" t="s">
        <v>958</v>
      </c>
    </row>
    <row r="93" spans="1:4">
      <c r="A93">
        <v>92</v>
      </c>
      <c r="B93" t="s">
        <v>950</v>
      </c>
      <c r="C93" t="s">
        <v>959</v>
      </c>
      <c r="D93" t="s">
        <v>960</v>
      </c>
    </row>
    <row r="94" spans="1:4">
      <c r="A94">
        <v>93</v>
      </c>
      <c r="B94" t="s">
        <v>950</v>
      </c>
      <c r="C94" t="s">
        <v>950</v>
      </c>
      <c r="D94" t="s">
        <v>951</v>
      </c>
    </row>
    <row r="95" spans="1:4">
      <c r="A95">
        <v>94</v>
      </c>
      <c r="B95" t="s">
        <v>950</v>
      </c>
      <c r="C95" t="s">
        <v>961</v>
      </c>
      <c r="D95" t="s">
        <v>962</v>
      </c>
    </row>
    <row r="96" spans="1:4">
      <c r="A96">
        <v>95</v>
      </c>
      <c r="B96" t="s">
        <v>950</v>
      </c>
      <c r="C96" t="s">
        <v>963</v>
      </c>
      <c r="D96" t="s">
        <v>964</v>
      </c>
    </row>
    <row r="97" spans="1:4">
      <c r="A97">
        <v>96</v>
      </c>
      <c r="B97" t="s">
        <v>950</v>
      </c>
      <c r="C97" t="s">
        <v>965</v>
      </c>
      <c r="D97" t="s">
        <v>966</v>
      </c>
    </row>
    <row r="98" spans="1:4">
      <c r="A98">
        <v>97</v>
      </c>
      <c r="B98" t="s">
        <v>950</v>
      </c>
      <c r="C98" t="s">
        <v>967</v>
      </c>
      <c r="D98" t="s">
        <v>968</v>
      </c>
    </row>
    <row r="99" spans="1:4">
      <c r="A99">
        <v>98</v>
      </c>
      <c r="B99" t="s">
        <v>950</v>
      </c>
      <c r="C99" t="s">
        <v>969</v>
      </c>
      <c r="D99" t="s">
        <v>970</v>
      </c>
    </row>
    <row r="100" spans="1:4">
      <c r="A100">
        <v>99</v>
      </c>
      <c r="B100" t="s">
        <v>950</v>
      </c>
      <c r="C100" t="s">
        <v>971</v>
      </c>
      <c r="D100" t="s">
        <v>972</v>
      </c>
    </row>
    <row r="101" spans="1:4">
      <c r="A101">
        <v>100</v>
      </c>
      <c r="B101" t="s">
        <v>950</v>
      </c>
      <c r="C101" t="s">
        <v>973</v>
      </c>
      <c r="D101" t="s">
        <v>974</v>
      </c>
    </row>
    <row r="102" spans="1:4">
      <c r="A102">
        <v>101</v>
      </c>
      <c r="B102" t="s">
        <v>950</v>
      </c>
      <c r="C102" t="s">
        <v>975</v>
      </c>
      <c r="D102" t="s">
        <v>976</v>
      </c>
    </row>
    <row r="103" spans="1:4">
      <c r="A103">
        <v>102</v>
      </c>
      <c r="B103" t="s">
        <v>950</v>
      </c>
      <c r="C103" t="s">
        <v>977</v>
      </c>
      <c r="D103" t="s">
        <v>978</v>
      </c>
    </row>
    <row r="104" spans="1:4">
      <c r="A104">
        <v>103</v>
      </c>
      <c r="B104" t="s">
        <v>950</v>
      </c>
      <c r="C104" t="s">
        <v>979</v>
      </c>
      <c r="D104" t="s">
        <v>980</v>
      </c>
    </row>
    <row r="105" spans="1:4">
      <c r="A105">
        <v>104</v>
      </c>
      <c r="B105" t="s">
        <v>950</v>
      </c>
      <c r="C105" t="s">
        <v>981</v>
      </c>
      <c r="D105" t="s">
        <v>982</v>
      </c>
    </row>
    <row r="106" spans="1:4">
      <c r="A106">
        <v>105</v>
      </c>
      <c r="B106" t="s">
        <v>983</v>
      </c>
      <c r="C106" t="s">
        <v>985</v>
      </c>
      <c r="D106" t="s">
        <v>986</v>
      </c>
    </row>
    <row r="107" spans="1:4">
      <c r="A107">
        <v>106</v>
      </c>
      <c r="B107" t="s">
        <v>983</v>
      </c>
      <c r="C107" t="s">
        <v>987</v>
      </c>
      <c r="D107" t="s">
        <v>988</v>
      </c>
    </row>
    <row r="108" spans="1:4">
      <c r="A108">
        <v>107</v>
      </c>
      <c r="B108" t="s">
        <v>983</v>
      </c>
      <c r="C108" t="s">
        <v>989</v>
      </c>
      <c r="D108" t="s">
        <v>990</v>
      </c>
    </row>
    <row r="109" spans="1:4">
      <c r="A109">
        <v>108</v>
      </c>
      <c r="B109" t="s">
        <v>983</v>
      </c>
      <c r="C109" t="s">
        <v>983</v>
      </c>
      <c r="D109" t="s">
        <v>984</v>
      </c>
    </row>
    <row r="110" spans="1:4">
      <c r="A110">
        <v>109</v>
      </c>
      <c r="B110" t="s">
        <v>983</v>
      </c>
      <c r="C110" t="s">
        <v>991</v>
      </c>
      <c r="D110" t="s">
        <v>992</v>
      </c>
    </row>
    <row r="111" spans="1:4">
      <c r="A111">
        <v>110</v>
      </c>
      <c r="B111" t="s">
        <v>983</v>
      </c>
      <c r="C111" t="s">
        <v>993</v>
      </c>
      <c r="D111" t="s">
        <v>994</v>
      </c>
    </row>
    <row r="112" spans="1:4">
      <c r="A112">
        <v>111</v>
      </c>
      <c r="B112" t="s">
        <v>983</v>
      </c>
      <c r="C112" t="s">
        <v>995</v>
      </c>
      <c r="D112" t="s">
        <v>996</v>
      </c>
    </row>
    <row r="113" spans="1:4">
      <c r="A113">
        <v>112</v>
      </c>
      <c r="B113" t="s">
        <v>983</v>
      </c>
      <c r="C113" t="s">
        <v>997</v>
      </c>
      <c r="D113" t="s">
        <v>998</v>
      </c>
    </row>
    <row r="114" spans="1:4">
      <c r="A114">
        <v>113</v>
      </c>
      <c r="B114" t="s">
        <v>983</v>
      </c>
      <c r="C114" t="s">
        <v>999</v>
      </c>
      <c r="D114" t="s">
        <v>1000</v>
      </c>
    </row>
    <row r="115" spans="1:4">
      <c r="A115">
        <v>114</v>
      </c>
      <c r="B115" t="s">
        <v>983</v>
      </c>
      <c r="C115" t="s">
        <v>1001</v>
      </c>
      <c r="D115" t="s">
        <v>1002</v>
      </c>
    </row>
    <row r="116" spans="1:4">
      <c r="A116">
        <v>115</v>
      </c>
      <c r="B116" t="s">
        <v>983</v>
      </c>
      <c r="C116" t="s">
        <v>1003</v>
      </c>
      <c r="D116" t="s">
        <v>1004</v>
      </c>
    </row>
    <row r="117" spans="1:4">
      <c r="A117">
        <v>116</v>
      </c>
      <c r="B117" t="s">
        <v>1005</v>
      </c>
      <c r="C117" t="s">
        <v>1007</v>
      </c>
      <c r="D117" t="s">
        <v>1008</v>
      </c>
    </row>
    <row r="118" spans="1:4">
      <c r="A118">
        <v>117</v>
      </c>
      <c r="B118" t="s">
        <v>1005</v>
      </c>
      <c r="C118" t="s">
        <v>1009</v>
      </c>
      <c r="D118" t="s">
        <v>1010</v>
      </c>
    </row>
    <row r="119" spans="1:4">
      <c r="A119">
        <v>118</v>
      </c>
      <c r="B119" t="s">
        <v>1005</v>
      </c>
      <c r="C119" t="s">
        <v>1005</v>
      </c>
      <c r="D119" t="s">
        <v>1006</v>
      </c>
    </row>
    <row r="120" spans="1:4">
      <c r="A120">
        <v>119</v>
      </c>
      <c r="B120" t="s">
        <v>1005</v>
      </c>
      <c r="C120" t="s">
        <v>1011</v>
      </c>
      <c r="D120" t="s">
        <v>1012</v>
      </c>
    </row>
    <row r="121" spans="1:4">
      <c r="A121">
        <v>120</v>
      </c>
      <c r="B121" t="s">
        <v>1005</v>
      </c>
      <c r="C121" t="s">
        <v>812</v>
      </c>
      <c r="D121" t="s">
        <v>1013</v>
      </c>
    </row>
    <row r="122" spans="1:4">
      <c r="A122">
        <v>121</v>
      </c>
      <c r="B122" t="s">
        <v>1005</v>
      </c>
      <c r="C122" t="s">
        <v>1014</v>
      </c>
      <c r="D122" t="s">
        <v>1015</v>
      </c>
    </row>
    <row r="123" spans="1:4">
      <c r="A123">
        <v>122</v>
      </c>
      <c r="B123" t="s">
        <v>1005</v>
      </c>
      <c r="C123" t="s">
        <v>1016</v>
      </c>
      <c r="D123" t="s">
        <v>1017</v>
      </c>
    </row>
    <row r="124" spans="1:4">
      <c r="A124">
        <v>123</v>
      </c>
      <c r="B124" t="s">
        <v>1005</v>
      </c>
      <c r="C124" t="s">
        <v>1018</v>
      </c>
      <c r="D124" t="s">
        <v>1019</v>
      </c>
    </row>
    <row r="125" spans="1:4">
      <c r="A125">
        <v>124</v>
      </c>
      <c r="B125" t="s">
        <v>1005</v>
      </c>
      <c r="C125" t="s">
        <v>1020</v>
      </c>
      <c r="D125" t="s">
        <v>1021</v>
      </c>
    </row>
    <row r="126" spans="1:4">
      <c r="A126">
        <v>125</v>
      </c>
      <c r="B126" t="s">
        <v>1005</v>
      </c>
      <c r="C126" t="s">
        <v>1022</v>
      </c>
      <c r="D126" t="s">
        <v>1023</v>
      </c>
    </row>
    <row r="127" spans="1:4">
      <c r="A127">
        <v>126</v>
      </c>
      <c r="B127" t="s">
        <v>1005</v>
      </c>
      <c r="C127" t="s">
        <v>1024</v>
      </c>
      <c r="D127" t="s">
        <v>1025</v>
      </c>
    </row>
    <row r="128" spans="1:4">
      <c r="A128">
        <v>127</v>
      </c>
      <c r="B128" t="s">
        <v>1026</v>
      </c>
      <c r="C128" t="s">
        <v>1028</v>
      </c>
      <c r="D128" t="s">
        <v>1029</v>
      </c>
    </row>
    <row r="129" spans="1:4">
      <c r="A129">
        <v>128</v>
      </c>
      <c r="B129" t="s">
        <v>1026</v>
      </c>
      <c r="C129" t="s">
        <v>1030</v>
      </c>
      <c r="D129" t="s">
        <v>1031</v>
      </c>
    </row>
    <row r="130" spans="1:4">
      <c r="A130">
        <v>129</v>
      </c>
      <c r="B130" t="s">
        <v>1026</v>
      </c>
      <c r="C130" t="s">
        <v>1032</v>
      </c>
      <c r="D130" t="s">
        <v>1033</v>
      </c>
    </row>
    <row r="131" spans="1:4">
      <c r="A131">
        <v>130</v>
      </c>
      <c r="B131" t="s">
        <v>1026</v>
      </c>
      <c r="C131" t="s">
        <v>1034</v>
      </c>
      <c r="D131" t="s">
        <v>1035</v>
      </c>
    </row>
    <row r="132" spans="1:4">
      <c r="A132">
        <v>131</v>
      </c>
      <c r="B132" t="s">
        <v>1026</v>
      </c>
      <c r="C132" t="s">
        <v>1036</v>
      </c>
      <c r="D132" t="s">
        <v>1037</v>
      </c>
    </row>
    <row r="133" spans="1:4">
      <c r="A133">
        <v>132</v>
      </c>
      <c r="B133" t="s">
        <v>1026</v>
      </c>
      <c r="C133" t="s">
        <v>1038</v>
      </c>
      <c r="D133" t="s">
        <v>1039</v>
      </c>
    </row>
    <row r="134" spans="1:4">
      <c r="A134">
        <v>133</v>
      </c>
      <c r="B134" t="s">
        <v>1026</v>
      </c>
      <c r="C134" t="s">
        <v>1026</v>
      </c>
      <c r="D134" t="s">
        <v>1027</v>
      </c>
    </row>
    <row r="135" spans="1:4">
      <c r="A135">
        <v>134</v>
      </c>
      <c r="B135" t="s">
        <v>1026</v>
      </c>
      <c r="C135" t="s">
        <v>1040</v>
      </c>
      <c r="D135" t="s">
        <v>1041</v>
      </c>
    </row>
    <row r="136" spans="1:4">
      <c r="A136">
        <v>135</v>
      </c>
      <c r="B136" t="s">
        <v>1026</v>
      </c>
      <c r="C136" t="s">
        <v>1042</v>
      </c>
      <c r="D136" t="s">
        <v>1043</v>
      </c>
    </row>
    <row r="137" spans="1:4">
      <c r="A137">
        <v>136</v>
      </c>
      <c r="B137" t="s">
        <v>1026</v>
      </c>
      <c r="C137" t="s">
        <v>1044</v>
      </c>
      <c r="D137" t="s">
        <v>1045</v>
      </c>
    </row>
    <row r="138" spans="1:4">
      <c r="A138">
        <v>137</v>
      </c>
      <c r="B138" t="s">
        <v>1026</v>
      </c>
      <c r="C138" t="s">
        <v>1046</v>
      </c>
      <c r="D138" t="s">
        <v>1047</v>
      </c>
    </row>
    <row r="139" spans="1:4">
      <c r="A139">
        <v>138</v>
      </c>
      <c r="B139" t="s">
        <v>1026</v>
      </c>
      <c r="C139" t="s">
        <v>1048</v>
      </c>
      <c r="D139" t="s">
        <v>1049</v>
      </c>
    </row>
    <row r="140" spans="1:4">
      <c r="A140">
        <v>139</v>
      </c>
      <c r="B140" t="s">
        <v>1026</v>
      </c>
      <c r="C140" t="s">
        <v>1050</v>
      </c>
      <c r="D140" t="s">
        <v>1051</v>
      </c>
    </row>
    <row r="141" spans="1:4">
      <c r="A141">
        <v>140</v>
      </c>
      <c r="B141" t="s">
        <v>1026</v>
      </c>
      <c r="C141" t="s">
        <v>1052</v>
      </c>
      <c r="D141" t="s">
        <v>1053</v>
      </c>
    </row>
    <row r="142" spans="1:4">
      <c r="A142">
        <v>141</v>
      </c>
      <c r="B142" t="s">
        <v>1026</v>
      </c>
      <c r="C142" t="s">
        <v>1054</v>
      </c>
      <c r="D142" t="s">
        <v>1055</v>
      </c>
    </row>
    <row r="143" spans="1:4">
      <c r="A143">
        <v>142</v>
      </c>
      <c r="B143" t="s">
        <v>1026</v>
      </c>
      <c r="C143" t="s">
        <v>920</v>
      </c>
      <c r="D143" t="s">
        <v>1056</v>
      </c>
    </row>
    <row r="144" spans="1:4">
      <c r="A144">
        <v>143</v>
      </c>
      <c r="B144" t="s">
        <v>1026</v>
      </c>
      <c r="C144" t="s">
        <v>1057</v>
      </c>
      <c r="D144" t="s">
        <v>1058</v>
      </c>
    </row>
    <row r="145" spans="1:4">
      <c r="A145">
        <v>144</v>
      </c>
      <c r="B145" t="s">
        <v>1026</v>
      </c>
      <c r="C145" t="s">
        <v>1059</v>
      </c>
      <c r="D145" t="s">
        <v>1060</v>
      </c>
    </row>
    <row r="146" spans="1:4">
      <c r="A146">
        <v>145</v>
      </c>
      <c r="B146" t="s">
        <v>1061</v>
      </c>
      <c r="C146" t="s">
        <v>1063</v>
      </c>
      <c r="D146" t="s">
        <v>1064</v>
      </c>
    </row>
    <row r="147" spans="1:4">
      <c r="A147">
        <v>146</v>
      </c>
      <c r="B147" t="s">
        <v>1061</v>
      </c>
      <c r="C147" t="s">
        <v>1065</v>
      </c>
      <c r="D147" t="s">
        <v>1066</v>
      </c>
    </row>
    <row r="148" spans="1:4">
      <c r="A148">
        <v>147</v>
      </c>
      <c r="B148" t="s">
        <v>1061</v>
      </c>
      <c r="C148" t="s">
        <v>1067</v>
      </c>
      <c r="D148" t="s">
        <v>1068</v>
      </c>
    </row>
    <row r="149" spans="1:4">
      <c r="A149">
        <v>148</v>
      </c>
      <c r="B149" t="s">
        <v>1061</v>
      </c>
      <c r="C149" t="s">
        <v>1069</v>
      </c>
      <c r="D149" t="s">
        <v>1070</v>
      </c>
    </row>
    <row r="150" spans="1:4">
      <c r="A150">
        <v>149</v>
      </c>
      <c r="B150" t="s">
        <v>1061</v>
      </c>
      <c r="C150" t="s">
        <v>1061</v>
      </c>
      <c r="D150" t="s">
        <v>1062</v>
      </c>
    </row>
    <row r="151" spans="1:4">
      <c r="A151">
        <v>150</v>
      </c>
      <c r="B151" t="s">
        <v>1061</v>
      </c>
      <c r="C151" t="s">
        <v>1071</v>
      </c>
      <c r="D151" t="s">
        <v>1072</v>
      </c>
    </row>
    <row r="152" spans="1:4">
      <c r="A152">
        <v>151</v>
      </c>
      <c r="B152" t="s">
        <v>1061</v>
      </c>
      <c r="C152" t="s">
        <v>1073</v>
      </c>
      <c r="D152" t="s">
        <v>1074</v>
      </c>
    </row>
    <row r="153" spans="1:4">
      <c r="A153">
        <v>152</v>
      </c>
      <c r="B153" t="s">
        <v>1061</v>
      </c>
      <c r="C153" t="s">
        <v>1075</v>
      </c>
      <c r="D153" t="s">
        <v>1076</v>
      </c>
    </row>
    <row r="154" spans="1:4">
      <c r="A154">
        <v>153</v>
      </c>
      <c r="B154" t="s">
        <v>1061</v>
      </c>
      <c r="C154" t="s">
        <v>1077</v>
      </c>
      <c r="D154" t="s">
        <v>1078</v>
      </c>
    </row>
    <row r="155" spans="1:4">
      <c r="A155">
        <v>154</v>
      </c>
      <c r="B155" t="s">
        <v>1079</v>
      </c>
      <c r="C155" t="s">
        <v>1081</v>
      </c>
      <c r="D155" t="s">
        <v>1082</v>
      </c>
    </row>
    <row r="156" spans="1:4">
      <c r="A156">
        <v>155</v>
      </c>
      <c r="B156" t="s">
        <v>1079</v>
      </c>
      <c r="C156" t="s">
        <v>1083</v>
      </c>
      <c r="D156" t="s">
        <v>1084</v>
      </c>
    </row>
    <row r="157" spans="1:4">
      <c r="A157">
        <v>156</v>
      </c>
      <c r="B157" t="s">
        <v>1079</v>
      </c>
      <c r="C157" t="s">
        <v>1085</v>
      </c>
      <c r="D157" t="s">
        <v>1086</v>
      </c>
    </row>
    <row r="158" spans="1:4">
      <c r="A158">
        <v>157</v>
      </c>
      <c r="B158" t="s">
        <v>1079</v>
      </c>
      <c r="C158" t="s">
        <v>1087</v>
      </c>
      <c r="D158" t="s">
        <v>1088</v>
      </c>
    </row>
    <row r="159" spans="1:4">
      <c r="A159">
        <v>158</v>
      </c>
      <c r="B159" t="s">
        <v>1079</v>
      </c>
      <c r="C159" t="s">
        <v>1089</v>
      </c>
      <c r="D159" t="s">
        <v>1090</v>
      </c>
    </row>
    <row r="160" spans="1:4">
      <c r="A160">
        <v>159</v>
      </c>
      <c r="B160" t="s">
        <v>1079</v>
      </c>
      <c r="C160" t="s">
        <v>1091</v>
      </c>
      <c r="D160" t="s">
        <v>1092</v>
      </c>
    </row>
    <row r="161" spans="1:4">
      <c r="A161">
        <v>160</v>
      </c>
      <c r="B161" t="s">
        <v>1079</v>
      </c>
      <c r="C161" t="s">
        <v>1079</v>
      </c>
      <c r="D161" t="s">
        <v>1080</v>
      </c>
    </row>
    <row r="162" spans="1:4">
      <c r="A162">
        <v>161</v>
      </c>
      <c r="B162" t="s">
        <v>1079</v>
      </c>
      <c r="C162" t="s">
        <v>1093</v>
      </c>
      <c r="D162" t="s">
        <v>1094</v>
      </c>
    </row>
    <row r="163" spans="1:4">
      <c r="A163">
        <v>162</v>
      </c>
      <c r="B163" t="s">
        <v>1079</v>
      </c>
      <c r="C163" t="s">
        <v>1095</v>
      </c>
      <c r="D163" t="s">
        <v>1096</v>
      </c>
    </row>
    <row r="164" spans="1:4">
      <c r="A164">
        <v>163</v>
      </c>
      <c r="B164" t="s">
        <v>1097</v>
      </c>
      <c r="C164" t="s">
        <v>1099</v>
      </c>
      <c r="D164" t="s">
        <v>1100</v>
      </c>
    </row>
    <row r="165" spans="1:4">
      <c r="A165">
        <v>164</v>
      </c>
      <c r="B165" t="s">
        <v>1097</v>
      </c>
      <c r="C165" t="s">
        <v>1101</v>
      </c>
      <c r="D165" t="s">
        <v>1102</v>
      </c>
    </row>
    <row r="166" spans="1:4">
      <c r="A166">
        <v>165</v>
      </c>
      <c r="B166" t="s">
        <v>1097</v>
      </c>
      <c r="C166" t="s">
        <v>1097</v>
      </c>
      <c r="D166" t="s">
        <v>1098</v>
      </c>
    </row>
    <row r="167" spans="1:4">
      <c r="A167">
        <v>166</v>
      </c>
      <c r="B167" t="s">
        <v>1097</v>
      </c>
      <c r="C167" t="s">
        <v>1103</v>
      </c>
      <c r="D167" t="s">
        <v>1104</v>
      </c>
    </row>
    <row r="168" spans="1:4">
      <c r="A168">
        <v>167</v>
      </c>
      <c r="B168" t="s">
        <v>1097</v>
      </c>
      <c r="C168" t="s">
        <v>1105</v>
      </c>
      <c r="D168" t="s">
        <v>1106</v>
      </c>
    </row>
    <row r="169" spans="1:4">
      <c r="A169">
        <v>168</v>
      </c>
      <c r="B169" t="s">
        <v>1097</v>
      </c>
      <c r="C169" t="s">
        <v>1107</v>
      </c>
      <c r="D169" t="s">
        <v>1108</v>
      </c>
    </row>
    <row r="170" spans="1:4">
      <c r="A170">
        <v>169</v>
      </c>
      <c r="B170" t="s">
        <v>1097</v>
      </c>
      <c r="C170" t="s">
        <v>1109</v>
      </c>
      <c r="D170" t="s">
        <v>1110</v>
      </c>
    </row>
    <row r="171" spans="1:4">
      <c r="A171">
        <v>170</v>
      </c>
      <c r="B171" t="s">
        <v>1097</v>
      </c>
      <c r="C171" t="s">
        <v>1111</v>
      </c>
      <c r="D171" t="s">
        <v>1112</v>
      </c>
    </row>
    <row r="172" spans="1:4">
      <c r="A172">
        <v>171</v>
      </c>
      <c r="B172" t="s">
        <v>1113</v>
      </c>
      <c r="C172" t="s">
        <v>1115</v>
      </c>
      <c r="D172" t="s">
        <v>1116</v>
      </c>
    </row>
    <row r="173" spans="1:4">
      <c r="A173">
        <v>172</v>
      </c>
      <c r="B173" t="s">
        <v>1113</v>
      </c>
      <c r="C173" t="s">
        <v>1117</v>
      </c>
      <c r="D173" t="s">
        <v>1118</v>
      </c>
    </row>
    <row r="174" spans="1:4">
      <c r="A174">
        <v>173</v>
      </c>
      <c r="B174" t="s">
        <v>1113</v>
      </c>
      <c r="C174" t="s">
        <v>1119</v>
      </c>
      <c r="D174" t="s">
        <v>1120</v>
      </c>
    </row>
    <row r="175" spans="1:4">
      <c r="A175">
        <v>174</v>
      </c>
      <c r="B175" t="s">
        <v>1113</v>
      </c>
      <c r="C175" t="s">
        <v>1121</v>
      </c>
      <c r="D175" t="s">
        <v>1122</v>
      </c>
    </row>
    <row r="176" spans="1:4">
      <c r="A176">
        <v>175</v>
      </c>
      <c r="B176" t="s">
        <v>1113</v>
      </c>
      <c r="C176" t="s">
        <v>1123</v>
      </c>
      <c r="D176" t="s">
        <v>1124</v>
      </c>
    </row>
    <row r="177" spans="1:4">
      <c r="A177">
        <v>176</v>
      </c>
      <c r="B177" t="s">
        <v>1113</v>
      </c>
      <c r="C177" t="s">
        <v>1113</v>
      </c>
      <c r="D177" t="s">
        <v>1114</v>
      </c>
    </row>
    <row r="178" spans="1:4">
      <c r="A178">
        <v>177</v>
      </c>
      <c r="B178" t="s">
        <v>1113</v>
      </c>
      <c r="C178" t="s">
        <v>1125</v>
      </c>
      <c r="D178" t="s">
        <v>1126</v>
      </c>
    </row>
    <row r="179" spans="1:4">
      <c r="A179">
        <v>178</v>
      </c>
      <c r="B179" t="s">
        <v>1113</v>
      </c>
      <c r="C179" t="s">
        <v>1127</v>
      </c>
      <c r="D179" t="s">
        <v>1128</v>
      </c>
    </row>
    <row r="180" spans="1:4">
      <c r="A180">
        <v>179</v>
      </c>
      <c r="B180" t="s">
        <v>1113</v>
      </c>
      <c r="C180" t="s">
        <v>1129</v>
      </c>
      <c r="D180" t="s">
        <v>1130</v>
      </c>
    </row>
    <row r="181" spans="1:4">
      <c r="A181">
        <v>180</v>
      </c>
      <c r="B181" t="s">
        <v>1113</v>
      </c>
      <c r="C181" t="s">
        <v>1131</v>
      </c>
      <c r="D181" t="s">
        <v>1132</v>
      </c>
    </row>
    <row r="182" spans="1:4">
      <c r="A182">
        <v>181</v>
      </c>
      <c r="B182" t="s">
        <v>1113</v>
      </c>
      <c r="C182" t="s">
        <v>1133</v>
      </c>
      <c r="D182" t="s">
        <v>1134</v>
      </c>
    </row>
    <row r="183" spans="1:4">
      <c r="A183">
        <v>182</v>
      </c>
      <c r="B183" t="s">
        <v>1135</v>
      </c>
      <c r="C183" t="s">
        <v>1137</v>
      </c>
      <c r="D183" t="s">
        <v>1138</v>
      </c>
    </row>
    <row r="184" spans="1:4">
      <c r="A184">
        <v>183</v>
      </c>
      <c r="B184" t="s">
        <v>1135</v>
      </c>
      <c r="C184" t="s">
        <v>1139</v>
      </c>
      <c r="D184" t="s">
        <v>1140</v>
      </c>
    </row>
    <row r="185" spans="1:4">
      <c r="A185">
        <v>184</v>
      </c>
      <c r="B185" t="s">
        <v>1135</v>
      </c>
      <c r="C185" t="s">
        <v>1141</v>
      </c>
      <c r="D185" t="s">
        <v>1142</v>
      </c>
    </row>
    <row r="186" spans="1:4">
      <c r="A186">
        <v>185</v>
      </c>
      <c r="B186" t="s">
        <v>1135</v>
      </c>
      <c r="C186" t="s">
        <v>1143</v>
      </c>
      <c r="D186" t="s">
        <v>1144</v>
      </c>
    </row>
    <row r="187" spans="1:4">
      <c r="A187">
        <v>186</v>
      </c>
      <c r="B187" t="s">
        <v>1135</v>
      </c>
      <c r="C187" t="s">
        <v>1145</v>
      </c>
      <c r="D187" t="s">
        <v>1146</v>
      </c>
    </row>
    <row r="188" spans="1:4">
      <c r="A188">
        <v>187</v>
      </c>
      <c r="B188" t="s">
        <v>1135</v>
      </c>
      <c r="C188" t="s">
        <v>1147</v>
      </c>
      <c r="D188" t="s">
        <v>1148</v>
      </c>
    </row>
    <row r="189" spans="1:4">
      <c r="A189">
        <v>188</v>
      </c>
      <c r="B189" t="s">
        <v>1135</v>
      </c>
      <c r="C189" t="s">
        <v>1149</v>
      </c>
      <c r="D189" t="s">
        <v>1150</v>
      </c>
    </row>
    <row r="190" spans="1:4">
      <c r="A190">
        <v>189</v>
      </c>
      <c r="B190" t="s">
        <v>1135</v>
      </c>
      <c r="C190" t="s">
        <v>1151</v>
      </c>
      <c r="D190" t="s">
        <v>1152</v>
      </c>
    </row>
    <row r="191" spans="1:4">
      <c r="A191">
        <v>190</v>
      </c>
      <c r="B191" t="s">
        <v>1135</v>
      </c>
      <c r="C191" t="s">
        <v>1135</v>
      </c>
      <c r="D191" t="s">
        <v>1136</v>
      </c>
    </row>
    <row r="192" spans="1:4">
      <c r="A192">
        <v>191</v>
      </c>
      <c r="B192" t="s">
        <v>1135</v>
      </c>
      <c r="C192" t="s">
        <v>1153</v>
      </c>
      <c r="D192" t="s">
        <v>1154</v>
      </c>
    </row>
    <row r="193" spans="1:4">
      <c r="A193">
        <v>192</v>
      </c>
      <c r="B193" t="s">
        <v>1135</v>
      </c>
      <c r="C193" t="s">
        <v>1155</v>
      </c>
      <c r="D193" t="s">
        <v>1156</v>
      </c>
    </row>
    <row r="194" spans="1:4">
      <c r="A194">
        <v>193</v>
      </c>
      <c r="B194" t="s">
        <v>1135</v>
      </c>
      <c r="C194" t="s">
        <v>1157</v>
      </c>
      <c r="D194" t="s">
        <v>1158</v>
      </c>
    </row>
    <row r="195" spans="1:4">
      <c r="A195">
        <v>194</v>
      </c>
      <c r="B195" t="s">
        <v>1135</v>
      </c>
      <c r="C195" t="s">
        <v>1159</v>
      </c>
      <c r="D195" t="s">
        <v>1160</v>
      </c>
    </row>
    <row r="196" spans="1:4">
      <c r="A196">
        <v>195</v>
      </c>
      <c r="B196" t="s">
        <v>1135</v>
      </c>
      <c r="C196" t="s">
        <v>1161</v>
      </c>
      <c r="D196" t="s">
        <v>1162</v>
      </c>
    </row>
    <row r="197" spans="1:4">
      <c r="A197">
        <v>196</v>
      </c>
      <c r="B197" t="s">
        <v>1163</v>
      </c>
      <c r="C197" t="s">
        <v>1165</v>
      </c>
      <c r="D197" t="s">
        <v>1166</v>
      </c>
    </row>
    <row r="198" spans="1:4">
      <c r="A198">
        <v>197</v>
      </c>
      <c r="B198" t="s">
        <v>1163</v>
      </c>
      <c r="C198" t="s">
        <v>1167</v>
      </c>
      <c r="D198" t="s">
        <v>1168</v>
      </c>
    </row>
    <row r="199" spans="1:4">
      <c r="A199">
        <v>198</v>
      </c>
      <c r="B199" t="s">
        <v>1163</v>
      </c>
      <c r="C199" t="s">
        <v>1169</v>
      </c>
      <c r="D199" t="s">
        <v>1170</v>
      </c>
    </row>
    <row r="200" spans="1:4">
      <c r="A200">
        <v>199</v>
      </c>
      <c r="B200" t="s">
        <v>1163</v>
      </c>
      <c r="C200" t="s">
        <v>1171</v>
      </c>
      <c r="D200" t="s">
        <v>1172</v>
      </c>
    </row>
    <row r="201" spans="1:4">
      <c r="A201">
        <v>200</v>
      </c>
      <c r="B201" t="s">
        <v>1163</v>
      </c>
      <c r="C201" t="s">
        <v>1173</v>
      </c>
      <c r="D201" t="s">
        <v>1174</v>
      </c>
    </row>
    <row r="202" spans="1:4">
      <c r="A202">
        <v>201</v>
      </c>
      <c r="B202" t="s">
        <v>1163</v>
      </c>
      <c r="C202" t="s">
        <v>864</v>
      </c>
      <c r="D202" t="s">
        <v>1175</v>
      </c>
    </row>
    <row r="203" spans="1:4">
      <c r="A203">
        <v>202</v>
      </c>
      <c r="B203" t="s">
        <v>1163</v>
      </c>
      <c r="C203" t="s">
        <v>1163</v>
      </c>
      <c r="D203" t="s">
        <v>1164</v>
      </c>
    </row>
    <row r="204" spans="1:4">
      <c r="A204">
        <v>203</v>
      </c>
      <c r="B204" t="s">
        <v>1163</v>
      </c>
      <c r="C204" t="s">
        <v>1176</v>
      </c>
      <c r="D204" t="s">
        <v>1177</v>
      </c>
    </row>
    <row r="205" spans="1:4">
      <c r="A205">
        <v>204</v>
      </c>
      <c r="B205" t="s">
        <v>1163</v>
      </c>
      <c r="C205" t="s">
        <v>1178</v>
      </c>
      <c r="D205" t="s">
        <v>1179</v>
      </c>
    </row>
    <row r="206" spans="1:4">
      <c r="A206">
        <v>205</v>
      </c>
      <c r="B206" t="s">
        <v>1163</v>
      </c>
      <c r="C206" t="s">
        <v>1180</v>
      </c>
      <c r="D206" t="s">
        <v>1181</v>
      </c>
    </row>
    <row r="207" spans="1:4">
      <c r="A207">
        <v>206</v>
      </c>
      <c r="B207" t="s">
        <v>1163</v>
      </c>
      <c r="C207" t="s">
        <v>1182</v>
      </c>
      <c r="D207" t="s">
        <v>1183</v>
      </c>
    </row>
    <row r="208" spans="1:4">
      <c r="A208">
        <v>207</v>
      </c>
      <c r="B208" t="s">
        <v>1163</v>
      </c>
      <c r="C208" t="s">
        <v>1184</v>
      </c>
      <c r="D208" t="s">
        <v>1185</v>
      </c>
    </row>
    <row r="209" spans="1:4">
      <c r="A209">
        <v>208</v>
      </c>
      <c r="B209" t="s">
        <v>1186</v>
      </c>
      <c r="C209" t="s">
        <v>1188</v>
      </c>
      <c r="D209" t="s">
        <v>1189</v>
      </c>
    </row>
    <row r="210" spans="1:4">
      <c r="A210">
        <v>209</v>
      </c>
      <c r="B210" t="s">
        <v>1186</v>
      </c>
      <c r="C210" t="s">
        <v>1190</v>
      </c>
      <c r="D210" t="s">
        <v>1191</v>
      </c>
    </row>
    <row r="211" spans="1:4">
      <c r="A211">
        <v>210</v>
      </c>
      <c r="B211" t="s">
        <v>1186</v>
      </c>
      <c r="C211" t="s">
        <v>1192</v>
      </c>
      <c r="D211" t="s">
        <v>1193</v>
      </c>
    </row>
    <row r="212" spans="1:4">
      <c r="A212">
        <v>211</v>
      </c>
      <c r="B212" t="s">
        <v>1186</v>
      </c>
      <c r="C212" t="s">
        <v>1194</v>
      </c>
      <c r="D212" t="s">
        <v>1195</v>
      </c>
    </row>
    <row r="213" spans="1:4">
      <c r="A213">
        <v>212</v>
      </c>
      <c r="B213" t="s">
        <v>1186</v>
      </c>
      <c r="C213" t="s">
        <v>1196</v>
      </c>
      <c r="D213" t="s">
        <v>1197</v>
      </c>
    </row>
    <row r="214" spans="1:4">
      <c r="A214">
        <v>213</v>
      </c>
      <c r="B214" t="s">
        <v>1186</v>
      </c>
      <c r="C214" t="s">
        <v>1198</v>
      </c>
      <c r="D214" t="s">
        <v>1199</v>
      </c>
    </row>
    <row r="215" spans="1:4">
      <c r="A215">
        <v>214</v>
      </c>
      <c r="B215" t="s">
        <v>1186</v>
      </c>
      <c r="C215" t="s">
        <v>1200</v>
      </c>
      <c r="D215" t="s">
        <v>1201</v>
      </c>
    </row>
    <row r="216" spans="1:4">
      <c r="A216">
        <v>215</v>
      </c>
      <c r="B216" t="s">
        <v>1186</v>
      </c>
      <c r="C216" t="s">
        <v>1186</v>
      </c>
      <c r="D216" t="s">
        <v>1187</v>
      </c>
    </row>
    <row r="217" spans="1:4">
      <c r="A217">
        <v>216</v>
      </c>
      <c r="B217" t="s">
        <v>1186</v>
      </c>
      <c r="C217" t="s">
        <v>1202</v>
      </c>
      <c r="D217" t="s">
        <v>1203</v>
      </c>
    </row>
    <row r="218" spans="1:4">
      <c r="A218">
        <v>217</v>
      </c>
      <c r="B218" t="s">
        <v>1204</v>
      </c>
      <c r="C218" t="s">
        <v>1206</v>
      </c>
      <c r="D218" t="s">
        <v>1207</v>
      </c>
    </row>
    <row r="219" spans="1:4">
      <c r="A219">
        <v>218</v>
      </c>
      <c r="B219" t="s">
        <v>1204</v>
      </c>
      <c r="C219" t="s">
        <v>961</v>
      </c>
      <c r="D219" t="s">
        <v>1208</v>
      </c>
    </row>
    <row r="220" spans="1:4">
      <c r="A220">
        <v>219</v>
      </c>
      <c r="B220" t="s">
        <v>1204</v>
      </c>
      <c r="C220" t="s">
        <v>1209</v>
      </c>
      <c r="D220" t="s">
        <v>1210</v>
      </c>
    </row>
    <row r="221" spans="1:4">
      <c r="A221">
        <v>220</v>
      </c>
      <c r="B221" t="s">
        <v>1204</v>
      </c>
      <c r="C221" t="s">
        <v>1204</v>
      </c>
      <c r="D221" t="s">
        <v>1205</v>
      </c>
    </row>
    <row r="222" spans="1:4">
      <c r="A222">
        <v>221</v>
      </c>
      <c r="B222" t="s">
        <v>1204</v>
      </c>
      <c r="C222" t="s">
        <v>1211</v>
      </c>
      <c r="D222" t="s">
        <v>1212</v>
      </c>
    </row>
    <row r="223" spans="1:4">
      <c r="A223">
        <v>222</v>
      </c>
      <c r="B223" t="s">
        <v>1204</v>
      </c>
      <c r="C223" t="s">
        <v>1213</v>
      </c>
      <c r="D223" t="s">
        <v>1214</v>
      </c>
    </row>
    <row r="224" spans="1:4">
      <c r="A224">
        <v>223</v>
      </c>
      <c r="B224" t="s">
        <v>1204</v>
      </c>
      <c r="C224" t="s">
        <v>1215</v>
      </c>
      <c r="D224" t="s">
        <v>1216</v>
      </c>
    </row>
    <row r="225" spans="1:4">
      <c r="A225">
        <v>224</v>
      </c>
      <c r="B225" t="s">
        <v>1204</v>
      </c>
      <c r="C225" t="s">
        <v>1217</v>
      </c>
      <c r="D225" t="s">
        <v>1218</v>
      </c>
    </row>
    <row r="226" spans="1:4">
      <c r="A226">
        <v>225</v>
      </c>
      <c r="B226" t="s">
        <v>1204</v>
      </c>
      <c r="C226" t="s">
        <v>1219</v>
      </c>
      <c r="D226" t="s">
        <v>1220</v>
      </c>
    </row>
    <row r="227" spans="1:4">
      <c r="A227">
        <v>226</v>
      </c>
      <c r="B227" t="s">
        <v>1204</v>
      </c>
      <c r="C227" t="s">
        <v>1221</v>
      </c>
      <c r="D227" t="s">
        <v>1222</v>
      </c>
    </row>
    <row r="228" spans="1:4">
      <c r="A228">
        <v>227</v>
      </c>
      <c r="B228" t="s">
        <v>1204</v>
      </c>
      <c r="C228" t="s">
        <v>1223</v>
      </c>
      <c r="D228" t="s">
        <v>1224</v>
      </c>
    </row>
    <row r="229" spans="1:4">
      <c r="A229">
        <v>228</v>
      </c>
      <c r="B229" t="s">
        <v>1225</v>
      </c>
      <c r="C229" t="s">
        <v>1227</v>
      </c>
      <c r="D229" t="s">
        <v>1228</v>
      </c>
    </row>
    <row r="230" spans="1:4">
      <c r="A230">
        <v>229</v>
      </c>
      <c r="B230" t="s">
        <v>1225</v>
      </c>
      <c r="C230" t="s">
        <v>1229</v>
      </c>
      <c r="D230" t="s">
        <v>1230</v>
      </c>
    </row>
    <row r="231" spans="1:4">
      <c r="A231">
        <v>230</v>
      </c>
      <c r="B231" t="s">
        <v>1225</v>
      </c>
      <c r="C231" t="s">
        <v>1231</v>
      </c>
      <c r="D231" t="s">
        <v>1232</v>
      </c>
    </row>
    <row r="232" spans="1:4">
      <c r="A232">
        <v>231</v>
      </c>
      <c r="B232" t="s">
        <v>1225</v>
      </c>
      <c r="C232" t="s">
        <v>1233</v>
      </c>
      <c r="D232" t="s">
        <v>1234</v>
      </c>
    </row>
    <row r="233" spans="1:4">
      <c r="A233">
        <v>232</v>
      </c>
      <c r="B233" t="s">
        <v>1225</v>
      </c>
      <c r="C233" t="s">
        <v>1235</v>
      </c>
      <c r="D233" t="s">
        <v>1236</v>
      </c>
    </row>
    <row r="234" spans="1:4">
      <c r="A234">
        <v>233</v>
      </c>
      <c r="B234" t="s">
        <v>1225</v>
      </c>
      <c r="C234" t="s">
        <v>1237</v>
      </c>
      <c r="D234" t="s">
        <v>1238</v>
      </c>
    </row>
    <row r="235" spans="1:4">
      <c r="A235">
        <v>234</v>
      </c>
      <c r="B235" t="s">
        <v>1225</v>
      </c>
      <c r="C235" t="s">
        <v>914</v>
      </c>
      <c r="D235" t="s">
        <v>1239</v>
      </c>
    </row>
    <row r="236" spans="1:4">
      <c r="A236">
        <v>235</v>
      </c>
      <c r="B236" t="s">
        <v>1225</v>
      </c>
      <c r="C236" t="s">
        <v>1240</v>
      </c>
      <c r="D236" t="s">
        <v>1241</v>
      </c>
    </row>
    <row r="237" spans="1:4">
      <c r="A237">
        <v>236</v>
      </c>
      <c r="B237" t="s">
        <v>1225</v>
      </c>
      <c r="C237" t="s">
        <v>1242</v>
      </c>
      <c r="D237" t="s">
        <v>1243</v>
      </c>
    </row>
    <row r="238" spans="1:4">
      <c r="A238">
        <v>237</v>
      </c>
      <c r="B238" t="s">
        <v>1225</v>
      </c>
      <c r="C238" t="s">
        <v>1244</v>
      </c>
      <c r="D238" t="s">
        <v>1245</v>
      </c>
    </row>
    <row r="239" spans="1:4">
      <c r="A239">
        <v>238</v>
      </c>
      <c r="B239" t="s">
        <v>1225</v>
      </c>
      <c r="C239" t="s">
        <v>1246</v>
      </c>
      <c r="D239" t="s">
        <v>1247</v>
      </c>
    </row>
    <row r="240" spans="1:4">
      <c r="A240">
        <v>239</v>
      </c>
      <c r="B240" t="s">
        <v>1225</v>
      </c>
      <c r="C240" t="s">
        <v>1248</v>
      </c>
      <c r="D240" t="s">
        <v>1249</v>
      </c>
    </row>
    <row r="241" spans="1:4">
      <c r="A241">
        <v>240</v>
      </c>
      <c r="B241" t="s">
        <v>1225</v>
      </c>
      <c r="C241" t="s">
        <v>1225</v>
      </c>
      <c r="D241" t="s">
        <v>1226</v>
      </c>
    </row>
    <row r="242" spans="1:4">
      <c r="A242">
        <v>241</v>
      </c>
      <c r="B242" t="s">
        <v>1225</v>
      </c>
      <c r="C242" t="s">
        <v>922</v>
      </c>
      <c r="D242" t="s">
        <v>1250</v>
      </c>
    </row>
    <row r="243" spans="1:4">
      <c r="A243">
        <v>242</v>
      </c>
      <c r="B243" t="s">
        <v>1225</v>
      </c>
      <c r="C243" t="s">
        <v>1251</v>
      </c>
      <c r="D243" t="s">
        <v>1252</v>
      </c>
    </row>
    <row r="244" spans="1:4">
      <c r="A244">
        <v>243</v>
      </c>
      <c r="B244" t="s">
        <v>1225</v>
      </c>
      <c r="C244" t="s">
        <v>1253</v>
      </c>
      <c r="D244" t="s">
        <v>1254</v>
      </c>
    </row>
    <row r="245" spans="1:4">
      <c r="A245">
        <v>244</v>
      </c>
      <c r="B245" t="s">
        <v>1255</v>
      </c>
      <c r="C245" t="s">
        <v>1257</v>
      </c>
      <c r="D245" t="s">
        <v>1258</v>
      </c>
    </row>
    <row r="246" spans="1:4">
      <c r="A246">
        <v>245</v>
      </c>
      <c r="B246" t="s">
        <v>1255</v>
      </c>
      <c r="C246" t="s">
        <v>1259</v>
      </c>
      <c r="D246" t="s">
        <v>1260</v>
      </c>
    </row>
    <row r="247" spans="1:4">
      <c r="A247">
        <v>246</v>
      </c>
      <c r="B247" t="s">
        <v>1255</v>
      </c>
      <c r="C247" t="s">
        <v>1261</v>
      </c>
      <c r="D247" t="s">
        <v>1262</v>
      </c>
    </row>
    <row r="248" spans="1:4">
      <c r="A248">
        <v>247</v>
      </c>
      <c r="B248" t="s">
        <v>1255</v>
      </c>
      <c r="C248" t="s">
        <v>963</v>
      </c>
      <c r="D248" t="s">
        <v>1263</v>
      </c>
    </row>
    <row r="249" spans="1:4">
      <c r="A249">
        <v>248</v>
      </c>
      <c r="B249" t="s">
        <v>1255</v>
      </c>
      <c r="C249" t="s">
        <v>1264</v>
      </c>
      <c r="D249" t="s">
        <v>1265</v>
      </c>
    </row>
    <row r="250" spans="1:4">
      <c r="A250">
        <v>249</v>
      </c>
      <c r="B250" t="s">
        <v>1255</v>
      </c>
      <c r="C250" t="s">
        <v>969</v>
      </c>
      <c r="D250" t="s">
        <v>1266</v>
      </c>
    </row>
    <row r="251" spans="1:4">
      <c r="A251">
        <v>250</v>
      </c>
      <c r="B251" t="s">
        <v>1255</v>
      </c>
      <c r="C251" t="s">
        <v>1267</v>
      </c>
      <c r="D251" t="s">
        <v>1268</v>
      </c>
    </row>
    <row r="252" spans="1:4">
      <c r="A252">
        <v>251</v>
      </c>
      <c r="B252" t="s">
        <v>1255</v>
      </c>
      <c r="C252" t="s">
        <v>1269</v>
      </c>
      <c r="D252" t="s">
        <v>1270</v>
      </c>
    </row>
    <row r="253" spans="1:4">
      <c r="A253">
        <v>252</v>
      </c>
      <c r="B253" t="s">
        <v>1255</v>
      </c>
      <c r="C253" t="s">
        <v>1271</v>
      </c>
      <c r="D253" t="s">
        <v>1272</v>
      </c>
    </row>
    <row r="254" spans="1:4">
      <c r="A254">
        <v>253</v>
      </c>
      <c r="B254" t="s">
        <v>1255</v>
      </c>
      <c r="C254" t="s">
        <v>1255</v>
      </c>
      <c r="D254" t="s">
        <v>1256</v>
      </c>
    </row>
    <row r="255" spans="1:4">
      <c r="A255">
        <v>254</v>
      </c>
      <c r="B255" t="s">
        <v>1255</v>
      </c>
      <c r="C255" t="s">
        <v>1273</v>
      </c>
      <c r="D255" t="s">
        <v>1274</v>
      </c>
    </row>
    <row r="256" spans="1:4">
      <c r="A256">
        <v>255</v>
      </c>
      <c r="B256" t="s">
        <v>1255</v>
      </c>
      <c r="C256" t="s">
        <v>1275</v>
      </c>
      <c r="D256" t="s">
        <v>1276</v>
      </c>
    </row>
    <row r="257" spans="1:4">
      <c r="A257">
        <v>256</v>
      </c>
      <c r="B257" t="s">
        <v>1277</v>
      </c>
      <c r="C257" t="s">
        <v>1279</v>
      </c>
      <c r="D257" t="s">
        <v>1280</v>
      </c>
    </row>
    <row r="258" spans="1:4">
      <c r="A258">
        <v>257</v>
      </c>
      <c r="B258" t="s">
        <v>1277</v>
      </c>
      <c r="C258" t="s">
        <v>1281</v>
      </c>
      <c r="D258" t="s">
        <v>1282</v>
      </c>
    </row>
    <row r="259" spans="1:4">
      <c r="A259">
        <v>258</v>
      </c>
      <c r="B259" t="s">
        <v>1277</v>
      </c>
      <c r="C259" t="s">
        <v>1231</v>
      </c>
      <c r="D259" t="s">
        <v>1283</v>
      </c>
    </row>
    <row r="260" spans="1:4">
      <c r="A260">
        <v>259</v>
      </c>
      <c r="B260" t="s">
        <v>1277</v>
      </c>
      <c r="C260" t="s">
        <v>1277</v>
      </c>
      <c r="D260" t="s">
        <v>1278</v>
      </c>
    </row>
    <row r="261" spans="1:4">
      <c r="A261">
        <v>260</v>
      </c>
      <c r="B261" t="s">
        <v>1277</v>
      </c>
      <c r="C261" t="s">
        <v>1284</v>
      </c>
      <c r="D261" t="s">
        <v>1285</v>
      </c>
    </row>
    <row r="262" spans="1:4">
      <c r="A262">
        <v>261</v>
      </c>
      <c r="B262" t="s">
        <v>1277</v>
      </c>
      <c r="C262" t="s">
        <v>1286</v>
      </c>
      <c r="D262" t="s">
        <v>1287</v>
      </c>
    </row>
    <row r="263" spans="1:4">
      <c r="A263">
        <v>262</v>
      </c>
      <c r="B263" t="s">
        <v>1277</v>
      </c>
      <c r="C263" t="s">
        <v>1057</v>
      </c>
      <c r="D263" t="s">
        <v>1288</v>
      </c>
    </row>
    <row r="264" spans="1:4">
      <c r="A264">
        <v>263</v>
      </c>
      <c r="B264" t="s">
        <v>1277</v>
      </c>
      <c r="C264" t="s">
        <v>1289</v>
      </c>
      <c r="D264" t="s">
        <v>1290</v>
      </c>
    </row>
    <row r="265" spans="1:4">
      <c r="A265">
        <v>264</v>
      </c>
      <c r="B265" t="s">
        <v>1291</v>
      </c>
      <c r="C265" t="s">
        <v>1293</v>
      </c>
      <c r="D265" t="s">
        <v>1294</v>
      </c>
    </row>
    <row r="266" spans="1:4">
      <c r="A266">
        <v>265</v>
      </c>
      <c r="B266" t="s">
        <v>1291</v>
      </c>
      <c r="C266" t="s">
        <v>1295</v>
      </c>
      <c r="D266" t="s">
        <v>1296</v>
      </c>
    </row>
    <row r="267" spans="1:4">
      <c r="A267">
        <v>266</v>
      </c>
      <c r="B267" t="s">
        <v>1291</v>
      </c>
      <c r="C267" t="s">
        <v>1297</v>
      </c>
      <c r="D267" t="s">
        <v>1298</v>
      </c>
    </row>
    <row r="268" spans="1:4">
      <c r="A268">
        <v>267</v>
      </c>
      <c r="B268" t="s">
        <v>1291</v>
      </c>
      <c r="C268" t="s">
        <v>1299</v>
      </c>
      <c r="D268" t="s">
        <v>1300</v>
      </c>
    </row>
    <row r="269" spans="1:4">
      <c r="A269">
        <v>268</v>
      </c>
      <c r="B269" t="s">
        <v>1291</v>
      </c>
      <c r="C269" t="s">
        <v>1301</v>
      </c>
      <c r="D269" t="s">
        <v>1302</v>
      </c>
    </row>
    <row r="270" spans="1:4">
      <c r="A270">
        <v>269</v>
      </c>
      <c r="B270" t="s">
        <v>1291</v>
      </c>
      <c r="C270" t="s">
        <v>1303</v>
      </c>
      <c r="D270" t="s">
        <v>1304</v>
      </c>
    </row>
    <row r="271" spans="1:4">
      <c r="A271">
        <v>270</v>
      </c>
      <c r="B271" t="s">
        <v>1291</v>
      </c>
      <c r="C271" t="s">
        <v>1305</v>
      </c>
      <c r="D271" t="s">
        <v>1306</v>
      </c>
    </row>
    <row r="272" spans="1:4">
      <c r="A272">
        <v>271</v>
      </c>
      <c r="B272" t="s">
        <v>1291</v>
      </c>
      <c r="C272" t="s">
        <v>1307</v>
      </c>
      <c r="D272" t="s">
        <v>1308</v>
      </c>
    </row>
    <row r="273" spans="1:4">
      <c r="A273">
        <v>272</v>
      </c>
      <c r="B273" t="s">
        <v>1291</v>
      </c>
      <c r="C273" t="s">
        <v>1309</v>
      </c>
      <c r="D273" t="s">
        <v>1310</v>
      </c>
    </row>
    <row r="274" spans="1:4">
      <c r="A274">
        <v>273</v>
      </c>
      <c r="B274" t="s">
        <v>1291</v>
      </c>
      <c r="C274" t="s">
        <v>1311</v>
      </c>
      <c r="D274" t="s">
        <v>1312</v>
      </c>
    </row>
    <row r="275" spans="1:4">
      <c r="A275">
        <v>274</v>
      </c>
      <c r="B275" t="s">
        <v>1291</v>
      </c>
      <c r="C275" t="s">
        <v>1313</v>
      </c>
      <c r="D275" t="s">
        <v>1314</v>
      </c>
    </row>
    <row r="276" spans="1:4">
      <c r="A276">
        <v>275</v>
      </c>
      <c r="B276" t="s">
        <v>1291</v>
      </c>
      <c r="C276" t="s">
        <v>1315</v>
      </c>
      <c r="D276" t="s">
        <v>1316</v>
      </c>
    </row>
    <row r="277" spans="1:4">
      <c r="A277">
        <v>276</v>
      </c>
      <c r="B277" t="s">
        <v>1291</v>
      </c>
      <c r="C277" t="s">
        <v>1317</v>
      </c>
      <c r="D277" t="s">
        <v>1318</v>
      </c>
    </row>
    <row r="278" spans="1:4">
      <c r="A278">
        <v>277</v>
      </c>
      <c r="B278" t="s">
        <v>1291</v>
      </c>
      <c r="C278" t="s">
        <v>1319</v>
      </c>
      <c r="D278" t="s">
        <v>1320</v>
      </c>
    </row>
    <row r="279" spans="1:4">
      <c r="A279">
        <v>278</v>
      </c>
      <c r="B279" t="s">
        <v>1291</v>
      </c>
      <c r="C279" t="s">
        <v>1321</v>
      </c>
      <c r="D279" t="s">
        <v>1322</v>
      </c>
    </row>
    <row r="280" spans="1:4">
      <c r="A280">
        <v>279</v>
      </c>
      <c r="B280" t="s">
        <v>1291</v>
      </c>
      <c r="C280" t="s">
        <v>1291</v>
      </c>
      <c r="D280" t="s">
        <v>1292</v>
      </c>
    </row>
    <row r="281" spans="1:4">
      <c r="A281">
        <v>280</v>
      </c>
      <c r="B281" t="s">
        <v>1291</v>
      </c>
      <c r="C281" t="s">
        <v>1323</v>
      </c>
      <c r="D281" t="s">
        <v>1324</v>
      </c>
    </row>
    <row r="282" spans="1:4">
      <c r="A282">
        <v>281</v>
      </c>
      <c r="B282" t="s">
        <v>1291</v>
      </c>
      <c r="C282" t="s">
        <v>1325</v>
      </c>
      <c r="D282" t="s">
        <v>1326</v>
      </c>
    </row>
    <row r="283" spans="1:4">
      <c r="A283">
        <v>282</v>
      </c>
      <c r="B283" t="s">
        <v>1327</v>
      </c>
      <c r="C283" t="s">
        <v>1329</v>
      </c>
      <c r="D283" t="s">
        <v>1330</v>
      </c>
    </row>
    <row r="284" spans="1:4">
      <c r="A284">
        <v>283</v>
      </c>
      <c r="B284" t="s">
        <v>1327</v>
      </c>
      <c r="C284" t="s">
        <v>1331</v>
      </c>
      <c r="D284" t="s">
        <v>1332</v>
      </c>
    </row>
    <row r="285" spans="1:4">
      <c r="A285">
        <v>284</v>
      </c>
      <c r="B285" t="s">
        <v>1327</v>
      </c>
      <c r="C285" t="s">
        <v>1333</v>
      </c>
      <c r="D285" t="s">
        <v>1334</v>
      </c>
    </row>
    <row r="286" spans="1:4">
      <c r="A286">
        <v>285</v>
      </c>
      <c r="B286" t="s">
        <v>1327</v>
      </c>
      <c r="C286" t="s">
        <v>969</v>
      </c>
      <c r="D286" t="s">
        <v>1335</v>
      </c>
    </row>
    <row r="287" spans="1:4">
      <c r="A287">
        <v>286</v>
      </c>
      <c r="B287" t="s">
        <v>1327</v>
      </c>
      <c r="C287" t="s">
        <v>1336</v>
      </c>
      <c r="D287" t="s">
        <v>1337</v>
      </c>
    </row>
    <row r="288" spans="1:4">
      <c r="A288">
        <v>287</v>
      </c>
      <c r="B288" t="s">
        <v>1327</v>
      </c>
      <c r="C288" t="s">
        <v>1338</v>
      </c>
      <c r="D288" t="s">
        <v>1339</v>
      </c>
    </row>
    <row r="289" spans="1:4">
      <c r="A289">
        <v>288</v>
      </c>
      <c r="B289" t="s">
        <v>1327</v>
      </c>
      <c r="C289" t="s">
        <v>1327</v>
      </c>
      <c r="D289" t="s">
        <v>1328</v>
      </c>
    </row>
    <row r="290" spans="1:4">
      <c r="A290">
        <v>289</v>
      </c>
      <c r="B290" t="s">
        <v>1327</v>
      </c>
      <c r="C290" t="s">
        <v>1340</v>
      </c>
      <c r="D290" t="s">
        <v>1341</v>
      </c>
    </row>
    <row r="291" spans="1:4">
      <c r="A291">
        <v>290</v>
      </c>
      <c r="B291" t="s">
        <v>1327</v>
      </c>
      <c r="C291" t="s">
        <v>975</v>
      </c>
      <c r="D291" t="s">
        <v>1342</v>
      </c>
    </row>
    <row r="292" spans="1:4">
      <c r="A292">
        <v>291</v>
      </c>
      <c r="B292" t="s">
        <v>1327</v>
      </c>
      <c r="C292" t="s">
        <v>1343</v>
      </c>
      <c r="D292" t="s">
        <v>1344</v>
      </c>
    </row>
    <row r="293" spans="1:4">
      <c r="A293">
        <v>292</v>
      </c>
      <c r="B293" t="s">
        <v>1345</v>
      </c>
      <c r="C293" t="s">
        <v>1347</v>
      </c>
      <c r="D293" t="s">
        <v>1348</v>
      </c>
    </row>
    <row r="294" spans="1:4">
      <c r="A294">
        <v>293</v>
      </c>
      <c r="B294" t="s">
        <v>1345</v>
      </c>
      <c r="C294" t="s">
        <v>1349</v>
      </c>
      <c r="D294" t="s">
        <v>1350</v>
      </c>
    </row>
    <row r="295" spans="1:4">
      <c r="A295">
        <v>294</v>
      </c>
      <c r="B295" t="s">
        <v>1345</v>
      </c>
      <c r="C295" t="s">
        <v>1351</v>
      </c>
      <c r="D295" t="s">
        <v>1352</v>
      </c>
    </row>
    <row r="296" spans="1:4">
      <c r="A296">
        <v>295</v>
      </c>
      <c r="B296" t="s">
        <v>1345</v>
      </c>
      <c r="C296" t="s">
        <v>1353</v>
      </c>
      <c r="D296" t="s">
        <v>1354</v>
      </c>
    </row>
    <row r="297" spans="1:4">
      <c r="A297">
        <v>296</v>
      </c>
      <c r="B297" t="s">
        <v>1345</v>
      </c>
      <c r="C297" t="s">
        <v>1355</v>
      </c>
      <c r="D297" t="s">
        <v>1356</v>
      </c>
    </row>
    <row r="298" spans="1:4">
      <c r="A298">
        <v>297</v>
      </c>
      <c r="B298" t="s">
        <v>1345</v>
      </c>
      <c r="C298" t="s">
        <v>1357</v>
      </c>
      <c r="D298" t="s">
        <v>1358</v>
      </c>
    </row>
    <row r="299" spans="1:4">
      <c r="A299">
        <v>298</v>
      </c>
      <c r="B299" t="s">
        <v>1345</v>
      </c>
      <c r="C299" t="s">
        <v>1359</v>
      </c>
      <c r="D299" t="s">
        <v>1360</v>
      </c>
    </row>
    <row r="300" spans="1:4">
      <c r="A300">
        <v>299</v>
      </c>
      <c r="B300" t="s">
        <v>1345</v>
      </c>
      <c r="C300" t="s">
        <v>1361</v>
      </c>
      <c r="D300" t="s">
        <v>1362</v>
      </c>
    </row>
    <row r="301" spans="1:4">
      <c r="A301">
        <v>300</v>
      </c>
      <c r="B301" t="s">
        <v>1345</v>
      </c>
      <c r="C301" t="s">
        <v>1363</v>
      </c>
      <c r="D301" t="s">
        <v>1364</v>
      </c>
    </row>
    <row r="302" spans="1:4">
      <c r="A302">
        <v>301</v>
      </c>
      <c r="B302" t="s">
        <v>1345</v>
      </c>
      <c r="C302" t="s">
        <v>868</v>
      </c>
      <c r="D302" t="s">
        <v>1365</v>
      </c>
    </row>
    <row r="303" spans="1:4">
      <c r="A303">
        <v>302</v>
      </c>
      <c r="B303" t="s">
        <v>1345</v>
      </c>
      <c r="C303" t="s">
        <v>1345</v>
      </c>
      <c r="D303" t="s">
        <v>1346</v>
      </c>
    </row>
    <row r="304" spans="1:4">
      <c r="A304">
        <v>303</v>
      </c>
      <c r="B304" t="s">
        <v>1345</v>
      </c>
      <c r="C304" t="s">
        <v>1366</v>
      </c>
      <c r="D304" t="s">
        <v>1367</v>
      </c>
    </row>
    <row r="305" spans="1:4">
      <c r="A305">
        <v>304</v>
      </c>
      <c r="B305" t="s">
        <v>1368</v>
      </c>
      <c r="C305" t="s">
        <v>1370</v>
      </c>
      <c r="D305" t="s">
        <v>1371</v>
      </c>
    </row>
    <row r="306" spans="1:4">
      <c r="A306">
        <v>305</v>
      </c>
      <c r="B306" t="s">
        <v>1368</v>
      </c>
      <c r="C306" t="s">
        <v>1372</v>
      </c>
      <c r="D306" t="s">
        <v>1373</v>
      </c>
    </row>
    <row r="307" spans="1:4">
      <c r="A307">
        <v>306</v>
      </c>
      <c r="B307" t="s">
        <v>1368</v>
      </c>
      <c r="C307" t="s">
        <v>1374</v>
      </c>
      <c r="D307" t="s">
        <v>1375</v>
      </c>
    </row>
    <row r="308" spans="1:4">
      <c r="A308">
        <v>307</v>
      </c>
      <c r="B308" t="s">
        <v>1368</v>
      </c>
      <c r="C308" t="s">
        <v>1376</v>
      </c>
      <c r="D308" t="s">
        <v>1377</v>
      </c>
    </row>
    <row r="309" spans="1:4">
      <c r="A309">
        <v>308</v>
      </c>
      <c r="B309" t="s">
        <v>1368</v>
      </c>
      <c r="C309" t="s">
        <v>1378</v>
      </c>
      <c r="D309" t="s">
        <v>1379</v>
      </c>
    </row>
    <row r="310" spans="1:4">
      <c r="A310">
        <v>309</v>
      </c>
      <c r="B310" t="s">
        <v>1368</v>
      </c>
      <c r="C310" t="s">
        <v>1380</v>
      </c>
      <c r="D310" t="s">
        <v>1381</v>
      </c>
    </row>
    <row r="311" spans="1:4">
      <c r="A311">
        <v>310</v>
      </c>
      <c r="B311" t="s">
        <v>1368</v>
      </c>
      <c r="C311" t="s">
        <v>1382</v>
      </c>
      <c r="D311" t="s">
        <v>1383</v>
      </c>
    </row>
    <row r="312" spans="1:4">
      <c r="A312">
        <v>311</v>
      </c>
      <c r="B312" t="s">
        <v>1368</v>
      </c>
      <c r="C312" t="s">
        <v>1384</v>
      </c>
      <c r="D312" t="s">
        <v>1385</v>
      </c>
    </row>
    <row r="313" spans="1:4">
      <c r="A313">
        <v>312</v>
      </c>
      <c r="B313" t="s">
        <v>1368</v>
      </c>
      <c r="C313" t="s">
        <v>1368</v>
      </c>
      <c r="D313" t="s">
        <v>1369</v>
      </c>
    </row>
    <row r="314" spans="1:4">
      <c r="A314">
        <v>313</v>
      </c>
      <c r="B314" t="s">
        <v>1368</v>
      </c>
      <c r="C314" t="s">
        <v>1386</v>
      </c>
      <c r="D314" t="s">
        <v>1387</v>
      </c>
    </row>
    <row r="315" spans="1:4">
      <c r="A315">
        <v>314</v>
      </c>
      <c r="B315" t="s">
        <v>1388</v>
      </c>
      <c r="C315" t="s">
        <v>1390</v>
      </c>
      <c r="D315" t="s">
        <v>1391</v>
      </c>
    </row>
    <row r="316" spans="1:4">
      <c r="A316">
        <v>315</v>
      </c>
      <c r="B316" t="s">
        <v>1388</v>
      </c>
      <c r="C316" t="s">
        <v>914</v>
      </c>
      <c r="D316" t="s">
        <v>1392</v>
      </c>
    </row>
    <row r="317" spans="1:4">
      <c r="A317">
        <v>316</v>
      </c>
      <c r="B317" t="s">
        <v>1388</v>
      </c>
      <c r="C317" t="s">
        <v>1393</v>
      </c>
      <c r="D317" t="s">
        <v>1394</v>
      </c>
    </row>
    <row r="318" spans="1:4">
      <c r="A318">
        <v>317</v>
      </c>
      <c r="B318" t="s">
        <v>1388</v>
      </c>
      <c r="C318" t="s">
        <v>1378</v>
      </c>
      <c r="D318" t="s">
        <v>1395</v>
      </c>
    </row>
    <row r="319" spans="1:4">
      <c r="A319">
        <v>318</v>
      </c>
      <c r="B319" t="s">
        <v>1388</v>
      </c>
      <c r="C319" t="s">
        <v>1396</v>
      </c>
      <c r="D319" t="s">
        <v>1397</v>
      </c>
    </row>
    <row r="320" spans="1:4">
      <c r="A320">
        <v>319</v>
      </c>
      <c r="B320" t="s">
        <v>1388</v>
      </c>
      <c r="C320" t="s">
        <v>1363</v>
      </c>
      <c r="D320" t="s">
        <v>1398</v>
      </c>
    </row>
    <row r="321" spans="1:4">
      <c r="A321">
        <v>320</v>
      </c>
      <c r="B321" t="s">
        <v>1388</v>
      </c>
      <c r="C321" t="s">
        <v>1399</v>
      </c>
      <c r="D321" t="s">
        <v>1400</v>
      </c>
    </row>
    <row r="322" spans="1:4">
      <c r="A322">
        <v>321</v>
      </c>
      <c r="B322" t="s">
        <v>1388</v>
      </c>
      <c r="C322" t="s">
        <v>1401</v>
      </c>
      <c r="D322" t="s">
        <v>1402</v>
      </c>
    </row>
    <row r="323" spans="1:4">
      <c r="A323">
        <v>322</v>
      </c>
      <c r="B323" t="s">
        <v>1388</v>
      </c>
      <c r="C323" t="s">
        <v>1388</v>
      </c>
      <c r="D323" t="s">
        <v>1389</v>
      </c>
    </row>
    <row r="324" spans="1:4">
      <c r="A324">
        <v>323</v>
      </c>
      <c r="B324" t="s">
        <v>1388</v>
      </c>
      <c r="C324" t="s">
        <v>1403</v>
      </c>
      <c r="D324" t="s">
        <v>1404</v>
      </c>
    </row>
    <row r="325" spans="1:4">
      <c r="A325">
        <v>324</v>
      </c>
      <c r="B325" t="s">
        <v>1405</v>
      </c>
      <c r="C325" t="s">
        <v>1407</v>
      </c>
      <c r="D325" t="s">
        <v>1408</v>
      </c>
    </row>
    <row r="326" spans="1:4">
      <c r="A326">
        <v>325</v>
      </c>
      <c r="B326" t="s">
        <v>1405</v>
      </c>
      <c r="C326" t="s">
        <v>784</v>
      </c>
      <c r="D326" t="s">
        <v>1409</v>
      </c>
    </row>
    <row r="327" spans="1:4">
      <c r="A327">
        <v>326</v>
      </c>
      <c r="B327" t="s">
        <v>1405</v>
      </c>
      <c r="C327" t="s">
        <v>1410</v>
      </c>
      <c r="D327" t="s">
        <v>1411</v>
      </c>
    </row>
    <row r="328" spans="1:4">
      <c r="A328">
        <v>327</v>
      </c>
      <c r="B328" t="s">
        <v>1405</v>
      </c>
      <c r="C328" t="s">
        <v>1412</v>
      </c>
      <c r="D328" t="s">
        <v>1413</v>
      </c>
    </row>
    <row r="329" spans="1:4">
      <c r="A329">
        <v>328</v>
      </c>
      <c r="B329" t="s">
        <v>1405</v>
      </c>
      <c r="C329" t="s">
        <v>1414</v>
      </c>
      <c r="D329" t="s">
        <v>1415</v>
      </c>
    </row>
    <row r="330" spans="1:4">
      <c r="A330">
        <v>329</v>
      </c>
      <c r="B330" t="s">
        <v>1405</v>
      </c>
      <c r="C330" t="s">
        <v>856</v>
      </c>
      <c r="D330" t="s">
        <v>1416</v>
      </c>
    </row>
    <row r="331" spans="1:4">
      <c r="A331">
        <v>330</v>
      </c>
      <c r="B331" t="s">
        <v>1405</v>
      </c>
      <c r="C331" t="s">
        <v>1417</v>
      </c>
      <c r="D331" t="s">
        <v>1418</v>
      </c>
    </row>
    <row r="332" spans="1:4">
      <c r="A332">
        <v>331</v>
      </c>
      <c r="B332" t="s">
        <v>1405</v>
      </c>
      <c r="C332" t="s">
        <v>1419</v>
      </c>
      <c r="D332" t="s">
        <v>1420</v>
      </c>
    </row>
    <row r="333" spans="1:4">
      <c r="A333">
        <v>332</v>
      </c>
      <c r="B333" t="s">
        <v>1405</v>
      </c>
      <c r="C333" t="s">
        <v>1421</v>
      </c>
      <c r="D333" t="s">
        <v>1422</v>
      </c>
    </row>
    <row r="334" spans="1:4">
      <c r="A334">
        <v>333</v>
      </c>
      <c r="B334" t="s">
        <v>1405</v>
      </c>
      <c r="C334" t="s">
        <v>1423</v>
      </c>
      <c r="D334" t="s">
        <v>1424</v>
      </c>
    </row>
    <row r="335" spans="1:4">
      <c r="A335">
        <v>334</v>
      </c>
      <c r="B335" t="s">
        <v>1405</v>
      </c>
      <c r="C335" t="s">
        <v>1425</v>
      </c>
      <c r="D335" t="s">
        <v>1426</v>
      </c>
    </row>
    <row r="336" spans="1:4">
      <c r="A336">
        <v>335</v>
      </c>
      <c r="B336" t="s">
        <v>1405</v>
      </c>
      <c r="C336" t="s">
        <v>864</v>
      </c>
      <c r="D336" t="s">
        <v>1427</v>
      </c>
    </row>
    <row r="337" spans="1:4">
      <c r="A337">
        <v>336</v>
      </c>
      <c r="B337" t="s">
        <v>1405</v>
      </c>
      <c r="C337" t="s">
        <v>1428</v>
      </c>
      <c r="D337" t="s">
        <v>1429</v>
      </c>
    </row>
    <row r="338" spans="1:4">
      <c r="A338">
        <v>337</v>
      </c>
      <c r="B338" t="s">
        <v>1405</v>
      </c>
      <c r="C338" t="s">
        <v>1430</v>
      </c>
      <c r="D338" t="s">
        <v>1431</v>
      </c>
    </row>
    <row r="339" spans="1:4">
      <c r="A339">
        <v>338</v>
      </c>
      <c r="B339" t="s">
        <v>1405</v>
      </c>
      <c r="C339" t="s">
        <v>1248</v>
      </c>
      <c r="D339" t="s">
        <v>1432</v>
      </c>
    </row>
    <row r="340" spans="1:4">
      <c r="A340">
        <v>339</v>
      </c>
      <c r="B340" t="s">
        <v>1405</v>
      </c>
      <c r="C340" t="s">
        <v>1433</v>
      </c>
      <c r="D340" t="s">
        <v>1434</v>
      </c>
    </row>
    <row r="341" spans="1:4">
      <c r="A341">
        <v>340</v>
      </c>
      <c r="B341" t="s">
        <v>1405</v>
      </c>
      <c r="C341" t="s">
        <v>1435</v>
      </c>
      <c r="D341" t="s">
        <v>1436</v>
      </c>
    </row>
    <row r="342" spans="1:4">
      <c r="A342">
        <v>341</v>
      </c>
      <c r="B342" t="s">
        <v>1405</v>
      </c>
      <c r="C342" t="s">
        <v>1437</v>
      </c>
      <c r="D342" t="s">
        <v>1438</v>
      </c>
    </row>
    <row r="343" spans="1:4">
      <c r="A343">
        <v>342</v>
      </c>
      <c r="B343" t="s">
        <v>1405</v>
      </c>
      <c r="C343" t="s">
        <v>1405</v>
      </c>
      <c r="D343" t="s">
        <v>1406</v>
      </c>
    </row>
    <row r="344" spans="1:4">
      <c r="A344">
        <v>343</v>
      </c>
      <c r="B344" t="s">
        <v>1439</v>
      </c>
      <c r="C344" t="s">
        <v>1439</v>
      </c>
      <c r="D344" t="s">
        <v>1440</v>
      </c>
    </row>
    <row r="345" spans="1:4">
      <c r="A345">
        <v>344</v>
      </c>
      <c r="B345" t="s">
        <v>1441</v>
      </c>
      <c r="C345" t="s">
        <v>1441</v>
      </c>
      <c r="D345" t="s">
        <v>1442</v>
      </c>
    </row>
    <row r="346" spans="1:4">
      <c r="A346">
        <v>345</v>
      </c>
      <c r="B346" t="s">
        <v>1443</v>
      </c>
      <c r="C346" t="s">
        <v>1443</v>
      </c>
      <c r="D346" t="s">
        <v>1444</v>
      </c>
    </row>
    <row r="347" spans="1:4">
      <c r="A347">
        <v>346</v>
      </c>
      <c r="B347" t="s">
        <v>1445</v>
      </c>
      <c r="C347" t="s">
        <v>1445</v>
      </c>
      <c r="D347" t="s">
        <v>1446</v>
      </c>
    </row>
    <row r="348" spans="1:4">
      <c r="A348">
        <v>347</v>
      </c>
      <c r="B348" t="s">
        <v>1447</v>
      </c>
      <c r="C348" t="s">
        <v>1447</v>
      </c>
      <c r="D348" t="s">
        <v>1448</v>
      </c>
    </row>
  </sheetData>
  <phoneticPr fontId="8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D36"/>
  <sheetViews>
    <sheetView showGridLines="0" zoomScaleNormal="100" workbookViewId="0"/>
  </sheetViews>
  <sheetFormatPr defaultColWidth="9.125" defaultRowHeight="11.4"/>
  <cols>
    <col min="1" max="1" width="3.75" style="43" customWidth="1"/>
    <col min="2" max="2" width="90.75" style="43" customWidth="1"/>
    <col min="3" max="16384" width="9.125" style="43"/>
  </cols>
  <sheetData>
    <row r="1" spans="2:4">
      <c r="B1" s="51" t="s">
        <v>60</v>
      </c>
    </row>
    <row r="2" spans="2:4" ht="91.2">
      <c r="B2" s="53" t="s">
        <v>503</v>
      </c>
    </row>
    <row r="3" spans="2:4" ht="68.400000000000006">
      <c r="B3" s="53" t="s">
        <v>391</v>
      </c>
    </row>
    <row r="4" spans="2:4" ht="34.200000000000003">
      <c r="B4" s="53" t="s">
        <v>605</v>
      </c>
    </row>
    <row r="5" spans="2:4">
      <c r="B5" s="53" t="s">
        <v>223</v>
      </c>
    </row>
    <row r="6" spans="2:4" ht="22.8">
      <c r="B6" s="53" t="s">
        <v>267</v>
      </c>
    </row>
    <row r="7" spans="2:4" ht="22.8">
      <c r="B7" s="53" t="s">
        <v>268</v>
      </c>
    </row>
    <row r="8" spans="2:4" ht="22.8">
      <c r="B8" s="53" t="s">
        <v>269</v>
      </c>
    </row>
    <row r="9" spans="2:4" ht="22.8">
      <c r="B9" s="53" t="s">
        <v>504</v>
      </c>
    </row>
    <row r="10" spans="2:4" ht="57">
      <c r="B10" s="53" t="s">
        <v>768</v>
      </c>
    </row>
    <row r="11" spans="2:4" ht="26.4">
      <c r="B11" s="222" t="s">
        <v>389</v>
      </c>
    </row>
    <row r="12" spans="2:4">
      <c r="B12" s="51" t="s">
        <v>182</v>
      </c>
    </row>
    <row r="13" spans="2:4" ht="34.200000000000003">
      <c r="B13" s="53" t="s">
        <v>198</v>
      </c>
    </row>
    <row r="14" spans="2:4" ht="68.400000000000006">
      <c r="B14" s="53" t="s">
        <v>251</v>
      </c>
    </row>
    <row r="15" spans="2:4" ht="22.8">
      <c r="B15" s="53" t="s">
        <v>231</v>
      </c>
    </row>
    <row r="16" spans="2:4">
      <c r="B16" s="51" t="s">
        <v>207</v>
      </c>
      <c r="D16" s="93"/>
    </row>
    <row r="17" spans="1:2" ht="34.200000000000003">
      <c r="B17" s="53" t="s">
        <v>265</v>
      </c>
    </row>
    <row r="18" spans="1:2" ht="34.200000000000003">
      <c r="B18" s="53" t="s">
        <v>266</v>
      </c>
    </row>
    <row r="19" spans="1:2">
      <c r="B19" s="53" t="s">
        <v>252</v>
      </c>
    </row>
    <row r="20" spans="1:2" ht="34.200000000000003">
      <c r="B20" s="53" t="s">
        <v>293</v>
      </c>
    </row>
    <row r="21" spans="1:2">
      <c r="B21" s="51" t="s">
        <v>220</v>
      </c>
    </row>
    <row r="22" spans="1:2">
      <c r="B22" s="53" t="s">
        <v>222</v>
      </c>
    </row>
    <row r="24" spans="1:2" ht="22.8">
      <c r="B24" s="224" t="s">
        <v>372</v>
      </c>
    </row>
    <row r="26" spans="1:2">
      <c r="B26" s="51" t="s">
        <v>333</v>
      </c>
    </row>
    <row r="27" spans="1:2" ht="22.8">
      <c r="B27" s="223" t="s">
        <v>476</v>
      </c>
    </row>
    <row r="28" spans="1:2" ht="57">
      <c r="B28" s="223" t="s">
        <v>475</v>
      </c>
    </row>
    <row r="29" spans="1:2">
      <c r="B29" s="311" t="s">
        <v>390</v>
      </c>
    </row>
    <row r="30" spans="1:2" ht="22.8">
      <c r="B30" s="223" t="s">
        <v>604</v>
      </c>
    </row>
    <row r="32" spans="1:2">
      <c r="A32" s="281"/>
      <c r="B32" s="282" t="s">
        <v>434</v>
      </c>
    </row>
    <row r="33" spans="1:2" ht="14.4">
      <c r="A33" s="283">
        <v>1</v>
      </c>
      <c r="B33" s="284" t="s">
        <v>435</v>
      </c>
    </row>
    <row r="34" spans="1:2" ht="14.4">
      <c r="A34" s="283">
        <v>2</v>
      </c>
      <c r="B34" s="284" t="s">
        <v>436</v>
      </c>
    </row>
    <row r="35" spans="1:2">
      <c r="B35" s="282" t="s">
        <v>437</v>
      </c>
    </row>
    <row r="36" spans="1:2">
      <c r="B36" s="284" t="s">
        <v>438</v>
      </c>
    </row>
  </sheetData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rgb="FFFFCC99"/>
  </sheetPr>
  <dimension ref="A1"/>
  <sheetViews>
    <sheetView showGridLines="0" workbookViewId="0"/>
  </sheetViews>
  <sheetFormatPr defaultRowHeight="11.4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2">
    <tabColor rgb="FFCCCCFF"/>
  </sheetPr>
  <dimension ref="A1:X40"/>
  <sheetViews>
    <sheetView showGridLines="0" topLeftCell="C4" zoomScaleNormal="100" workbookViewId="0">
      <selection activeCell="W21" sqref="W21"/>
    </sheetView>
  </sheetViews>
  <sheetFormatPr defaultColWidth="9.125" defaultRowHeight="11.4"/>
  <cols>
    <col min="1" max="2" width="3.75" style="210" hidden="1" customWidth="1"/>
    <col min="3" max="3" width="3.75" style="102" bestFit="1" customWidth="1"/>
    <col min="4" max="4" width="6.125" style="102" customWidth="1"/>
    <col min="5" max="5" width="50.75" style="102" customWidth="1"/>
    <col min="6" max="6" width="33.875" style="102" customWidth="1"/>
    <col min="7" max="7" width="8.625" style="102" customWidth="1"/>
    <col min="8" max="8" width="3.75" style="102" customWidth="1"/>
    <col min="9" max="9" width="5.375" style="102" customWidth="1"/>
    <col min="10" max="10" width="47.875" style="102" customWidth="1"/>
    <col min="11" max="12" width="3.75" style="102" customWidth="1"/>
    <col min="13" max="13" width="5.75" style="102" customWidth="1"/>
    <col min="14" max="14" width="28.125" style="102" customWidth="1"/>
    <col min="15" max="16" width="3.75" style="102" customWidth="1"/>
    <col min="17" max="17" width="5.75" style="102" customWidth="1"/>
    <col min="18" max="18" width="34.375" style="102" customWidth="1"/>
    <col min="19" max="20" width="3.75" style="102" customWidth="1"/>
    <col min="21" max="21" width="5.75" style="102" customWidth="1"/>
    <col min="22" max="22" width="34.375" style="102" customWidth="1"/>
    <col min="23" max="23" width="30.75" style="102" customWidth="1"/>
    <col min="24" max="24" width="3.75" style="102" customWidth="1"/>
    <col min="25" max="16384" width="9.125" style="102"/>
  </cols>
  <sheetData>
    <row r="1" spans="1:24" ht="11.25" hidden="1" customHeight="1">
      <c r="A1" s="216"/>
    </row>
    <row r="2" spans="1:24" ht="11.25" hidden="1" customHeight="1"/>
    <row r="3" spans="1:24" ht="11.25" hidden="1" customHeight="1"/>
    <row r="4" spans="1:24" ht="3" customHeight="1"/>
    <row r="5" spans="1:24" s="120" customFormat="1" ht="29.1" customHeight="1">
      <c r="A5" s="211"/>
      <c r="B5" s="211"/>
      <c r="D5" s="822" t="s">
        <v>713</v>
      </c>
      <c r="E5" s="823"/>
      <c r="F5" s="823"/>
      <c r="G5" s="823"/>
      <c r="H5" s="823"/>
      <c r="I5" s="823"/>
      <c r="J5" s="824"/>
      <c r="K5" s="43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</row>
    <row r="6" spans="1:24" s="469" customFormat="1" ht="3" customHeight="1">
      <c r="A6" s="312"/>
      <c r="B6" s="312"/>
      <c r="D6" s="853"/>
      <c r="E6" s="854"/>
      <c r="F6" s="854"/>
      <c r="G6" s="854"/>
      <c r="H6" s="854"/>
      <c r="I6" s="854"/>
      <c r="J6" s="855"/>
    </row>
    <row r="7" spans="1:24" s="469" customFormat="1" ht="5.25" hidden="1" customHeight="1">
      <c r="A7" s="312"/>
      <c r="B7" s="312"/>
      <c r="E7" s="856"/>
      <c r="F7" s="856"/>
      <c r="G7" s="846"/>
      <c r="H7" s="846"/>
      <c r="I7" s="846"/>
      <c r="J7" s="846"/>
    </row>
    <row r="8" spans="1:24" s="469" customFormat="1" ht="5.25" hidden="1" customHeight="1">
      <c r="A8" s="312"/>
      <c r="B8" s="312"/>
      <c r="E8" s="856"/>
      <c r="F8" s="856"/>
      <c r="G8" s="846"/>
      <c r="H8" s="846"/>
      <c r="I8" s="846"/>
      <c r="J8" s="846"/>
    </row>
    <row r="9" spans="1:24" s="469" customFormat="1" ht="5.25" hidden="1" customHeight="1">
      <c r="A9" s="312"/>
      <c r="B9" s="312"/>
      <c r="E9" s="856"/>
      <c r="F9" s="856"/>
      <c r="G9" s="846"/>
      <c r="H9" s="846"/>
      <c r="I9" s="846"/>
      <c r="J9" s="846"/>
    </row>
    <row r="10" spans="1:24" s="469" customFormat="1" ht="4.2" hidden="1">
      <c r="A10" s="312"/>
      <c r="B10" s="312"/>
      <c r="E10" s="857"/>
      <c r="F10" s="857"/>
      <c r="G10" s="651"/>
      <c r="H10" s="465"/>
      <c r="I10" s="627"/>
      <c r="J10" s="627"/>
    </row>
    <row r="11" spans="1:24" s="159" customFormat="1" ht="18.75" hidden="1" customHeight="1">
      <c r="A11" s="312"/>
      <c r="B11" s="312"/>
      <c r="D11" s="152"/>
      <c r="E11" s="858" t="s">
        <v>720</v>
      </c>
      <c r="F11" s="858"/>
      <c r="G11" s="784" t="s">
        <v>85</v>
      </c>
      <c r="H11" s="467"/>
      <c r="I11" s="166"/>
      <c r="J11" s="152"/>
      <c r="K11" s="153"/>
      <c r="L11" s="152"/>
      <c r="M11" s="152"/>
      <c r="N11" s="153"/>
      <c r="O11" s="153"/>
      <c r="P11" s="152"/>
      <c r="Q11" s="152"/>
      <c r="R11" s="153"/>
      <c r="S11" s="153"/>
      <c r="T11" s="152"/>
      <c r="U11" s="152"/>
      <c r="V11" s="153"/>
    </row>
    <row r="12" spans="1:24" s="469" customFormat="1" ht="18.600000000000001" hidden="1">
      <c r="A12" s="312"/>
      <c r="B12" s="312"/>
      <c r="E12" s="858" t="s">
        <v>721</v>
      </c>
      <c r="F12" s="858"/>
      <c r="G12" s="784" t="s">
        <v>85</v>
      </c>
      <c r="H12" s="467"/>
      <c r="I12" s="465"/>
      <c r="J12" s="468"/>
      <c r="K12" s="464"/>
      <c r="L12" s="464"/>
      <c r="M12" s="464"/>
      <c r="N12" s="463"/>
      <c r="O12" s="464"/>
      <c r="P12" s="464"/>
      <c r="Q12" s="464"/>
      <c r="R12" s="463"/>
      <c r="S12" s="464"/>
      <c r="T12" s="464"/>
      <c r="U12" s="464"/>
      <c r="V12" s="463"/>
    </row>
    <row r="13" spans="1:24" s="469" customFormat="1" ht="5.25" hidden="1" customHeight="1">
      <c r="A13" s="312"/>
      <c r="B13" s="312"/>
      <c r="E13" s="852"/>
      <c r="F13" s="852"/>
      <c r="G13" s="466"/>
      <c r="H13" s="465"/>
      <c r="I13" s="464"/>
      <c r="J13" s="464"/>
      <c r="K13" s="464"/>
      <c r="L13" s="464"/>
      <c r="M13" s="464"/>
      <c r="N13" s="463"/>
      <c r="O13" s="464"/>
      <c r="P13" s="464"/>
      <c r="Q13" s="464"/>
      <c r="R13" s="463"/>
      <c r="S13" s="464"/>
      <c r="T13" s="464"/>
      <c r="U13" s="464"/>
      <c r="V13" s="463"/>
    </row>
    <row r="14" spans="1:24" s="469" customFormat="1" ht="5.25" hidden="1" customHeight="1">
      <c r="A14" s="312"/>
      <c r="B14" s="312"/>
    </row>
    <row r="15" spans="1:24" s="462" customFormat="1" ht="5.25" hidden="1" customHeight="1">
      <c r="A15" s="470"/>
      <c r="B15" s="470"/>
    </row>
    <row r="16" spans="1:24" s="120" customFormat="1" ht="3" customHeight="1">
      <c r="A16" s="211"/>
      <c r="B16" s="211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154"/>
    </row>
    <row r="17" spans="1:24" ht="27" customHeight="1">
      <c r="D17" s="847" t="s">
        <v>92</v>
      </c>
      <c r="E17" s="847" t="s">
        <v>297</v>
      </c>
      <c r="F17" s="847" t="s">
        <v>80</v>
      </c>
      <c r="G17" s="847" t="s">
        <v>439</v>
      </c>
      <c r="H17" s="847" t="s">
        <v>92</v>
      </c>
      <c r="I17" s="847"/>
      <c r="J17" s="847" t="s">
        <v>20</v>
      </c>
      <c r="K17" s="849" t="s">
        <v>479</v>
      </c>
      <c r="L17" s="849"/>
      <c r="M17" s="849"/>
      <c r="N17" s="849"/>
      <c r="O17" s="849" t="s">
        <v>711</v>
      </c>
      <c r="P17" s="849"/>
      <c r="Q17" s="849"/>
      <c r="R17" s="849"/>
      <c r="S17" s="849" t="s">
        <v>712</v>
      </c>
      <c r="T17" s="849"/>
      <c r="U17" s="849"/>
      <c r="V17" s="849"/>
      <c r="W17" s="847" t="s">
        <v>244</v>
      </c>
    </row>
    <row r="18" spans="1:24" ht="30.75" customHeight="1">
      <c r="D18" s="847"/>
      <c r="E18" s="847"/>
      <c r="F18" s="847"/>
      <c r="G18" s="847"/>
      <c r="H18" s="847"/>
      <c r="I18" s="847"/>
      <c r="J18" s="847"/>
      <c r="K18" s="115" t="s">
        <v>300</v>
      </c>
      <c r="L18" s="847" t="s">
        <v>92</v>
      </c>
      <c r="M18" s="847"/>
      <c r="N18" s="115" t="s">
        <v>230</v>
      </c>
      <c r="O18" s="115" t="s">
        <v>300</v>
      </c>
      <c r="P18" s="847" t="s">
        <v>92</v>
      </c>
      <c r="Q18" s="847"/>
      <c r="R18" s="115" t="s">
        <v>230</v>
      </c>
      <c r="S18" s="115" t="s">
        <v>300</v>
      </c>
      <c r="T18" s="847" t="s">
        <v>92</v>
      </c>
      <c r="U18" s="847"/>
      <c r="V18" s="115" t="s">
        <v>400</v>
      </c>
      <c r="W18" s="847"/>
    </row>
    <row r="19" spans="1:24" s="405" customFormat="1" ht="12" customHeight="1">
      <c r="A19" s="404"/>
      <c r="B19" s="404"/>
      <c r="D19" s="42" t="s">
        <v>93</v>
      </c>
      <c r="E19" s="42" t="s">
        <v>49</v>
      </c>
      <c r="F19" s="42" t="s">
        <v>50</v>
      </c>
      <c r="G19" s="42" t="s">
        <v>51</v>
      </c>
      <c r="H19" s="848" t="s">
        <v>68</v>
      </c>
      <c r="I19" s="848"/>
      <c r="J19" s="42" t="s">
        <v>69</v>
      </c>
      <c r="K19" s="42" t="s">
        <v>183</v>
      </c>
      <c r="L19" s="848" t="s">
        <v>184</v>
      </c>
      <c r="M19" s="848"/>
      <c r="N19" s="42" t="s">
        <v>208</v>
      </c>
      <c r="O19" s="42" t="s">
        <v>209</v>
      </c>
      <c r="P19" s="848" t="s">
        <v>210</v>
      </c>
      <c r="Q19" s="848"/>
      <c r="R19" s="42" t="s">
        <v>211</v>
      </c>
      <c r="S19" s="42" t="s">
        <v>210</v>
      </c>
      <c r="T19" s="848" t="s">
        <v>211</v>
      </c>
      <c r="U19" s="848"/>
      <c r="V19" s="42" t="s">
        <v>212</v>
      </c>
      <c r="W19" s="42" t="s">
        <v>213</v>
      </c>
    </row>
    <row r="20" spans="1:24" ht="14.25" hidden="1" customHeight="1">
      <c r="C20" s="310"/>
      <c r="D20" s="349">
        <v>0</v>
      </c>
      <c r="E20" s="400"/>
      <c r="F20" s="400"/>
      <c r="G20" s="121"/>
      <c r="H20" s="401"/>
      <c r="I20" s="401"/>
      <c r="J20" s="221"/>
      <c r="K20" s="121"/>
      <c r="L20" s="221"/>
      <c r="M20" s="221"/>
      <c r="N20" s="402"/>
      <c r="O20" s="121"/>
      <c r="P20" s="221"/>
      <c r="Q20" s="221"/>
      <c r="R20" s="403"/>
      <c r="S20" s="121"/>
      <c r="T20" s="221"/>
      <c r="U20" s="221"/>
      <c r="V20" s="403"/>
      <c r="W20" s="121"/>
      <c r="X20" s="175"/>
    </row>
    <row r="21" spans="1:24" ht="17.100000000000001" customHeight="1">
      <c r="A21" s="205">
        <v>13</v>
      </c>
      <c r="B21" s="102"/>
      <c r="C21" s="310"/>
      <c r="D21" s="834">
        <v>1</v>
      </c>
      <c r="E21" s="835" t="s">
        <v>772</v>
      </c>
      <c r="F21" s="839" t="s">
        <v>1451</v>
      </c>
      <c r="G21" s="842" t="s">
        <v>85</v>
      </c>
      <c r="H21" s="834"/>
      <c r="I21" s="834">
        <v>1</v>
      </c>
      <c r="J21" s="850" t="s">
        <v>1791</v>
      </c>
      <c r="K21" s="830" t="s">
        <v>85</v>
      </c>
      <c r="L21" s="828"/>
      <c r="M21" s="828" t="s">
        <v>93</v>
      </c>
      <c r="N21" s="833"/>
      <c r="O21" s="830" t="s">
        <v>85</v>
      </c>
      <c r="P21" s="828"/>
      <c r="Q21" s="828" t="s">
        <v>93</v>
      </c>
      <c r="R21" s="829"/>
      <c r="S21" s="830" t="s">
        <v>85</v>
      </c>
      <c r="T21" s="121"/>
      <c r="U21" s="121" t="s">
        <v>93</v>
      </c>
      <c r="V21" s="785"/>
      <c r="W21" s="308"/>
    </row>
    <row r="22" spans="1:24" ht="17.100000000000001" customHeight="1">
      <c r="A22" s="205"/>
      <c r="B22" s="102"/>
      <c r="C22" s="159"/>
      <c r="D22" s="834"/>
      <c r="E22" s="836"/>
      <c r="F22" s="840"/>
      <c r="G22" s="842"/>
      <c r="H22" s="834"/>
      <c r="I22" s="834"/>
      <c r="J22" s="850"/>
      <c r="K22" s="830"/>
      <c r="L22" s="828"/>
      <c r="M22" s="828"/>
      <c r="N22" s="833"/>
      <c r="O22" s="830"/>
      <c r="P22" s="828"/>
      <c r="Q22" s="828"/>
      <c r="R22" s="829"/>
      <c r="S22" s="830"/>
      <c r="T22" s="767"/>
      <c r="U22" s="117"/>
      <c r="V22" s="118"/>
      <c r="W22" s="119"/>
    </row>
    <row r="23" spans="1:24" ht="17.100000000000001" customHeight="1">
      <c r="A23" s="205"/>
      <c r="B23" s="102"/>
      <c r="C23" s="159"/>
      <c r="D23" s="832"/>
      <c r="E23" s="837"/>
      <c r="F23" s="840"/>
      <c r="G23" s="831"/>
      <c r="H23" s="832"/>
      <c r="I23" s="832"/>
      <c r="J23" s="851"/>
      <c r="K23" s="831"/>
      <c r="L23" s="832"/>
      <c r="M23" s="832"/>
      <c r="N23" s="829"/>
      <c r="O23" s="831"/>
      <c r="P23" s="221"/>
      <c r="Q23" s="117"/>
      <c r="R23" s="118"/>
      <c r="S23" s="609"/>
      <c r="T23" s="609"/>
      <c r="U23" s="609"/>
      <c r="V23" s="609"/>
      <c r="W23" s="119"/>
    </row>
    <row r="24" spans="1:24" ht="17.100000000000001" customHeight="1">
      <c r="A24" s="205"/>
      <c r="B24" s="102"/>
      <c r="C24" s="159"/>
      <c r="D24" s="832"/>
      <c r="E24" s="837"/>
      <c r="F24" s="840"/>
      <c r="G24" s="831"/>
      <c r="H24" s="832"/>
      <c r="I24" s="832"/>
      <c r="J24" s="851"/>
      <c r="K24" s="831"/>
      <c r="L24" s="117"/>
      <c r="M24" s="118"/>
      <c r="N24" s="118"/>
      <c r="O24" s="118"/>
      <c r="P24" s="118"/>
      <c r="Q24" s="118"/>
      <c r="R24" s="118"/>
      <c r="S24" s="609"/>
      <c r="T24" s="609"/>
      <c r="U24" s="609"/>
      <c r="V24" s="609"/>
      <c r="W24" s="119"/>
    </row>
    <row r="25" spans="1:24" ht="15" customHeight="1">
      <c r="A25" s="205"/>
      <c r="B25" s="102"/>
      <c r="C25" s="159"/>
      <c r="D25" s="832"/>
      <c r="E25" s="838"/>
      <c r="F25" s="841"/>
      <c r="G25" s="831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609"/>
      <c r="T25" s="609"/>
      <c r="U25" s="609"/>
      <c r="V25" s="609"/>
      <c r="W25" s="119"/>
    </row>
    <row r="26" spans="1:24" ht="17.100000000000001" customHeight="1">
      <c r="D26" s="117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9"/>
    </row>
    <row r="27" spans="1:24" ht="3" customHeight="1"/>
    <row r="28" spans="1:24" ht="11.25" hidden="1" customHeight="1"/>
    <row r="29" spans="1:24" ht="0.9" customHeight="1"/>
    <row r="30" spans="1:24" ht="23.25" customHeight="1"/>
    <row r="31" spans="1:24" ht="3" customHeight="1"/>
    <row r="32" spans="1:24" ht="17.100000000000001" customHeight="1">
      <c r="E32" s="843" t="s">
        <v>737</v>
      </c>
      <c r="F32" s="843"/>
      <c r="G32" s="843"/>
      <c r="H32" s="843"/>
      <c r="I32" s="843"/>
      <c r="J32" s="843"/>
      <c r="K32" s="843"/>
      <c r="L32" s="843"/>
      <c r="M32" s="843"/>
      <c r="N32" s="843"/>
      <c r="O32" s="843"/>
      <c r="P32" s="843"/>
      <c r="Q32" s="843"/>
      <c r="R32" s="843"/>
      <c r="S32" s="843"/>
      <c r="T32" s="843"/>
      <c r="U32" s="843"/>
      <c r="V32" s="843"/>
      <c r="W32" s="843"/>
    </row>
    <row r="33" spans="5:23" ht="36.9" customHeight="1">
      <c r="E33" s="844" t="s">
        <v>739</v>
      </c>
      <c r="F33" s="845"/>
      <c r="G33" s="845"/>
      <c r="H33" s="845"/>
      <c r="I33" s="845"/>
      <c r="J33" s="845"/>
      <c r="K33" s="845"/>
      <c r="L33" s="845"/>
      <c r="M33" s="845"/>
      <c r="N33" s="845"/>
      <c r="O33" s="845"/>
      <c r="P33" s="845"/>
      <c r="Q33" s="845"/>
      <c r="R33" s="845"/>
      <c r="S33" s="845"/>
      <c r="T33" s="845"/>
      <c r="U33" s="845"/>
      <c r="V33" s="845"/>
      <c r="W33" s="845"/>
    </row>
    <row r="34" spans="5:23" ht="17.100000000000001" customHeight="1">
      <c r="E34" s="844" t="s">
        <v>740</v>
      </c>
      <c r="F34" s="845"/>
      <c r="G34" s="845"/>
      <c r="H34" s="845"/>
      <c r="I34" s="845"/>
      <c r="J34" s="845"/>
      <c r="K34" s="845"/>
      <c r="L34" s="845"/>
      <c r="M34" s="845"/>
      <c r="N34" s="845"/>
      <c r="O34" s="845"/>
      <c r="P34" s="845"/>
      <c r="Q34" s="845"/>
      <c r="R34" s="845"/>
      <c r="S34" s="845"/>
      <c r="T34" s="845"/>
      <c r="U34" s="845"/>
      <c r="V34" s="845"/>
      <c r="W34" s="845"/>
    </row>
    <row r="35" spans="5:23" ht="27" customHeight="1">
      <c r="E35" s="844" t="s">
        <v>741</v>
      </c>
      <c r="F35" s="845"/>
      <c r="G35" s="845"/>
      <c r="H35" s="845"/>
      <c r="I35" s="845"/>
      <c r="J35" s="845"/>
      <c r="K35" s="845"/>
      <c r="L35" s="845"/>
      <c r="M35" s="845"/>
      <c r="N35" s="845"/>
      <c r="O35" s="845"/>
      <c r="P35" s="845"/>
      <c r="Q35" s="845"/>
      <c r="R35" s="845"/>
      <c r="S35" s="845"/>
      <c r="T35" s="845"/>
      <c r="U35" s="845"/>
      <c r="V35" s="845"/>
      <c r="W35" s="845"/>
    </row>
    <row r="36" spans="5:23" ht="17.100000000000001" customHeight="1">
      <c r="E36" s="844" t="s">
        <v>742</v>
      </c>
      <c r="F36" s="845"/>
      <c r="G36" s="845"/>
      <c r="H36" s="845"/>
      <c r="I36" s="845"/>
      <c r="J36" s="845"/>
      <c r="K36" s="845"/>
      <c r="L36" s="845"/>
      <c r="M36" s="845"/>
      <c r="N36" s="845"/>
      <c r="O36" s="845"/>
      <c r="P36" s="845"/>
      <c r="Q36" s="845"/>
      <c r="R36" s="845"/>
      <c r="S36" s="845"/>
      <c r="T36" s="845"/>
      <c r="U36" s="845"/>
      <c r="V36" s="845"/>
      <c r="W36" s="845"/>
    </row>
    <row r="37" spans="5:23" ht="15" customHeight="1">
      <c r="E37" s="626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</row>
    <row r="38" spans="5:23" ht="15" customHeight="1">
      <c r="E38" s="843" t="s">
        <v>738</v>
      </c>
      <c r="F38" s="843"/>
      <c r="G38" s="843"/>
      <c r="H38" s="843"/>
      <c r="I38" s="843"/>
      <c r="J38" s="843"/>
      <c r="K38" s="843"/>
      <c r="L38" s="843"/>
      <c r="M38" s="843"/>
      <c r="N38" s="843"/>
      <c r="O38" s="843"/>
      <c r="P38" s="843"/>
      <c r="Q38" s="843"/>
      <c r="R38" s="843"/>
      <c r="S38" s="843"/>
      <c r="T38" s="843"/>
      <c r="U38" s="843"/>
      <c r="V38" s="843"/>
      <c r="W38" s="843"/>
    </row>
    <row r="39" spans="5:23" ht="17.100000000000001" customHeight="1">
      <c r="E39" s="844" t="s">
        <v>743</v>
      </c>
      <c r="F39" s="845"/>
      <c r="G39" s="845"/>
      <c r="H39" s="845"/>
      <c r="I39" s="845"/>
      <c r="J39" s="845"/>
      <c r="K39" s="845"/>
      <c r="L39" s="845"/>
      <c r="M39" s="845"/>
      <c r="N39" s="845"/>
      <c r="O39" s="845"/>
      <c r="P39" s="845"/>
      <c r="Q39" s="845"/>
      <c r="R39" s="845"/>
      <c r="S39" s="845"/>
      <c r="T39" s="845"/>
      <c r="U39" s="845"/>
      <c r="V39" s="845"/>
      <c r="W39" s="845"/>
    </row>
    <row r="40" spans="5:23" ht="17.100000000000001" customHeight="1">
      <c r="E40" s="844" t="s">
        <v>744</v>
      </c>
      <c r="F40" s="845"/>
      <c r="G40" s="845"/>
      <c r="H40" s="845"/>
      <c r="I40" s="845"/>
      <c r="J40" s="845"/>
      <c r="K40" s="845"/>
      <c r="L40" s="845"/>
      <c r="M40" s="845"/>
      <c r="N40" s="845"/>
      <c r="O40" s="845"/>
      <c r="P40" s="845"/>
      <c r="Q40" s="845"/>
      <c r="R40" s="845"/>
      <c r="S40" s="845"/>
      <c r="T40" s="845"/>
      <c r="U40" s="845"/>
      <c r="V40" s="845"/>
      <c r="W40" s="845"/>
    </row>
  </sheetData>
  <sheetProtection password="FA9C" sheet="1" objects="1" scenarios="1" formatColumns="0" formatRows="0"/>
  <dataConsolidate/>
  <mergeCells count="53">
    <mergeCell ref="F17:F18"/>
    <mergeCell ref="E12:F12"/>
    <mergeCell ref="E11:F11"/>
    <mergeCell ref="G7:J7"/>
    <mergeCell ref="G17:G18"/>
    <mergeCell ref="H17:I18"/>
    <mergeCell ref="D5:J5"/>
    <mergeCell ref="D17:D18"/>
    <mergeCell ref="E17:E18"/>
    <mergeCell ref="E13:F13"/>
    <mergeCell ref="G9:J9"/>
    <mergeCell ref="D6:J6"/>
    <mergeCell ref="E8:F8"/>
    <mergeCell ref="E9:F9"/>
    <mergeCell ref="E10:F10"/>
    <mergeCell ref="E7:F7"/>
    <mergeCell ref="S17:V17"/>
    <mergeCell ref="T18:U18"/>
    <mergeCell ref="L18:M18"/>
    <mergeCell ref="P18:Q18"/>
    <mergeCell ref="I21:I24"/>
    <mergeCell ref="J21:J24"/>
    <mergeCell ref="G8:J8"/>
    <mergeCell ref="J17:J18"/>
    <mergeCell ref="H19:I19"/>
    <mergeCell ref="L19:M19"/>
    <mergeCell ref="E36:W36"/>
    <mergeCell ref="P19:Q19"/>
    <mergeCell ref="W17:W18"/>
    <mergeCell ref="O17:R17"/>
    <mergeCell ref="K17:N17"/>
    <mergeCell ref="T19:U19"/>
    <mergeCell ref="E39:W39"/>
    <mergeCell ref="E40:W40"/>
    <mergeCell ref="E32:W32"/>
    <mergeCell ref="E33:W33"/>
    <mergeCell ref="E34:W34"/>
    <mergeCell ref="E35:W35"/>
    <mergeCell ref="D21:D25"/>
    <mergeCell ref="E21:E25"/>
    <mergeCell ref="F21:F25"/>
    <mergeCell ref="G21:G25"/>
    <mergeCell ref="H21:H24"/>
    <mergeCell ref="E38:W38"/>
    <mergeCell ref="P21:P22"/>
    <mergeCell ref="Q21:Q22"/>
    <mergeCell ref="R21:R22"/>
    <mergeCell ref="S21:S22"/>
    <mergeCell ref="K21:K24"/>
    <mergeCell ref="L21:L23"/>
    <mergeCell ref="M21:M23"/>
    <mergeCell ref="N21:N23"/>
    <mergeCell ref="O21:O23"/>
  </mergeCells>
  <phoneticPr fontId="8" type="noConversion"/>
  <dataValidations xWindow="622" yWindow="221" count="5">
    <dataValidation allowBlank="1" showInputMessage="1" showErrorMessage="1" prompt="Для выбора выполните двойной щелчок левой клавиши мыши по соответствующей ячейке." sqref="G10:G12 G21:G22 K21:K22 O21:O22 S21:S22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21:N23">
      <formula1>DESCRIPTION_TERRITORY</formula1>
    </dataValidation>
    <dataValidation allowBlank="1" showInputMessage="1" showErrorMessage="1" prompt="Выберите виды деятельности, выполнив двойной щелчок левой кнопки мыши по ячейке." sqref="F21"/>
    <dataValidation type="textLength" operator="lessThanOrEqual" allowBlank="1" showInputMessage="1" showErrorMessage="1" errorTitle="Ошибка" error="Допускается ввод не более 900 символов!" sqref="V21:W21 R21:R22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J21:J24">
      <formula1>900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6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5" right="0.75" top="1" bottom="1" header="0.5" footer="0.5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"/>
  <sheetViews>
    <sheetView showGridLines="0" zoomScaleNormal="100" workbookViewId="0"/>
  </sheetViews>
  <sheetFormatPr defaultColWidth="9.125" defaultRowHeight="11.4"/>
  <cols>
    <col min="1" max="16384" width="9.125" style="174"/>
  </cols>
  <sheetData>
    <row r="1" spans="1:1">
      <c r="A1" s="192"/>
    </row>
  </sheetData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1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sheetProtection formatColumns="0" formatRows="0"/>
  <phoneticPr fontId="8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2">
    <tabColor indexed="47"/>
  </sheetPr>
  <dimension ref="A1"/>
  <sheetViews>
    <sheetView showGridLines="0" workbookViewId="0"/>
  </sheetViews>
  <sheetFormatPr defaultRowHeight="11.4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RowHeight="11.4"/>
  <sheetData>
    <row r="1" spans="1:1">
      <c r="A1" s="3"/>
    </row>
  </sheetData>
  <phoneticPr fontId="8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4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">
    <tabColor indexed="22"/>
  </sheetPr>
  <dimension ref="A1:N19"/>
  <sheetViews>
    <sheetView showGridLines="0" topLeftCell="E1" zoomScaleNormal="100" workbookViewId="0"/>
  </sheetViews>
  <sheetFormatPr defaultColWidth="10.625" defaultRowHeight="13.8"/>
  <cols>
    <col min="1" max="1" width="3.75" style="544" hidden="1" customWidth="1"/>
    <col min="2" max="4" width="3.75" style="538" hidden="1" customWidth="1"/>
    <col min="5" max="5" width="3.75" style="87" customWidth="1"/>
    <col min="6" max="6" width="9.75" style="36" customWidth="1"/>
    <col min="7" max="7" width="37.75" style="36" customWidth="1"/>
    <col min="8" max="8" width="66.875" style="36" customWidth="1"/>
    <col min="9" max="9" width="115.75" style="36" customWidth="1"/>
    <col min="10" max="11" width="10.625" style="538"/>
    <col min="12" max="12" width="11.125" style="538" customWidth="1"/>
    <col min="13" max="14" width="10.625" style="538"/>
    <col min="15" max="16384" width="10.625" style="36"/>
  </cols>
  <sheetData>
    <row r="1" spans="1:14" ht="3" customHeight="1">
      <c r="A1" s="544" t="s">
        <v>93</v>
      </c>
    </row>
    <row r="2" spans="1:14" ht="22.2">
      <c r="F2" s="860" t="s">
        <v>491</v>
      </c>
      <c r="G2" s="861"/>
      <c r="H2" s="862"/>
      <c r="I2" s="435"/>
    </row>
    <row r="3" spans="1:14" ht="3" customHeight="1"/>
    <row r="4" spans="1:14" s="190" customFormat="1" ht="11.4">
      <c r="A4" s="543"/>
      <c r="B4" s="543"/>
      <c r="C4" s="543"/>
      <c r="D4" s="543"/>
      <c r="F4" s="813" t="s">
        <v>454</v>
      </c>
      <c r="G4" s="813"/>
      <c r="H4" s="813"/>
      <c r="I4" s="863" t="s">
        <v>455</v>
      </c>
      <c r="J4" s="543"/>
      <c r="K4" s="543"/>
      <c r="L4" s="543"/>
      <c r="M4" s="543"/>
      <c r="N4" s="543"/>
    </row>
    <row r="5" spans="1:14" s="190" customFormat="1" ht="11.25" customHeight="1">
      <c r="A5" s="543"/>
      <c r="B5" s="543"/>
      <c r="C5" s="543"/>
      <c r="D5" s="543"/>
      <c r="F5" s="319" t="s">
        <v>92</v>
      </c>
      <c r="G5" s="336" t="s">
        <v>457</v>
      </c>
      <c r="H5" s="318" t="s">
        <v>442</v>
      </c>
      <c r="I5" s="863"/>
      <c r="J5" s="543"/>
      <c r="K5" s="543"/>
      <c r="L5" s="543"/>
      <c r="M5" s="543"/>
      <c r="N5" s="543"/>
    </row>
    <row r="6" spans="1:14" s="190" customFormat="1" ht="12" customHeight="1">
      <c r="A6" s="543"/>
      <c r="B6" s="543"/>
      <c r="C6" s="543"/>
      <c r="D6" s="543"/>
      <c r="F6" s="552" t="s">
        <v>93</v>
      </c>
      <c r="G6" s="554">
        <v>2</v>
      </c>
      <c r="H6" s="555">
        <v>3</v>
      </c>
      <c r="I6" s="553">
        <v>4</v>
      </c>
      <c r="J6" s="543">
        <v>4</v>
      </c>
      <c r="K6" s="543"/>
      <c r="L6" s="543"/>
      <c r="M6" s="543"/>
      <c r="N6" s="543"/>
    </row>
    <row r="7" spans="1:14" s="190" customFormat="1" ht="18.600000000000001">
      <c r="A7" s="543"/>
      <c r="B7" s="543"/>
      <c r="C7" s="543"/>
      <c r="D7" s="543"/>
      <c r="F7" s="334">
        <v>1</v>
      </c>
      <c r="G7" s="416" t="s">
        <v>492</v>
      </c>
      <c r="H7" s="317" t="str">
        <f>IF(dateCh="","",dateCh)</f>
        <v>02.11.2021</v>
      </c>
      <c r="I7" s="196" t="s">
        <v>493</v>
      </c>
      <c r="J7" s="557"/>
      <c r="K7" s="543"/>
      <c r="L7" s="543"/>
      <c r="M7" s="543"/>
      <c r="N7" s="543"/>
    </row>
    <row r="8" spans="1:14" s="190" customFormat="1" ht="45.6">
      <c r="A8" s="864">
        <v>1</v>
      </c>
      <c r="B8" s="543"/>
      <c r="C8" s="543"/>
      <c r="D8" s="543"/>
      <c r="F8" s="334" t="str">
        <f>"2." &amp;mergeValue(A8)</f>
        <v>2.1</v>
      </c>
      <c r="G8" s="416" t="s">
        <v>494</v>
      </c>
      <c r="H8" s="317"/>
      <c r="I8" s="196" t="s">
        <v>591</v>
      </c>
      <c r="J8" s="557"/>
      <c r="K8" s="543"/>
      <c r="L8" s="543"/>
      <c r="M8" s="543"/>
      <c r="N8" s="543"/>
    </row>
    <row r="9" spans="1:14" s="190" customFormat="1" ht="22.8">
      <c r="A9" s="864"/>
      <c r="B9" s="543"/>
      <c r="C9" s="543"/>
      <c r="D9" s="543"/>
      <c r="F9" s="334" t="str">
        <f>"3." &amp;mergeValue(A9)</f>
        <v>3.1</v>
      </c>
      <c r="G9" s="416" t="s">
        <v>495</v>
      </c>
      <c r="H9" s="317"/>
      <c r="I9" s="196" t="s">
        <v>589</v>
      </c>
      <c r="J9" s="557"/>
      <c r="K9" s="543"/>
      <c r="L9" s="543"/>
      <c r="M9" s="543"/>
      <c r="N9" s="543"/>
    </row>
    <row r="10" spans="1:14" s="190" customFormat="1" ht="22.8">
      <c r="A10" s="864"/>
      <c r="B10" s="543"/>
      <c r="C10" s="543"/>
      <c r="D10" s="543"/>
      <c r="F10" s="334" t="str">
        <f>"4."&amp;mergeValue(A10)</f>
        <v>4.1</v>
      </c>
      <c r="G10" s="416" t="s">
        <v>496</v>
      </c>
      <c r="H10" s="318" t="s">
        <v>458</v>
      </c>
      <c r="I10" s="196"/>
      <c r="J10" s="557"/>
      <c r="K10" s="543"/>
      <c r="L10" s="543"/>
      <c r="M10" s="543"/>
      <c r="N10" s="543"/>
    </row>
    <row r="11" spans="1:14" s="190" customFormat="1" ht="18.600000000000001">
      <c r="A11" s="864"/>
      <c r="B11" s="864">
        <v>1</v>
      </c>
      <c r="C11" s="559"/>
      <c r="D11" s="559"/>
      <c r="F11" s="334" t="str">
        <f>"4."&amp;mergeValue(A11) &amp;"."&amp;mergeValue(B11)</f>
        <v>4.1.1</v>
      </c>
      <c r="G11" s="324" t="s">
        <v>593</v>
      </c>
      <c r="H11" s="317" t="str">
        <f>IF(region_name="","",region_name)</f>
        <v>Курская область</v>
      </c>
      <c r="I11" s="196" t="s">
        <v>499</v>
      </c>
      <c r="J11" s="557"/>
      <c r="K11" s="543"/>
      <c r="L11" s="543"/>
      <c r="M11" s="543"/>
      <c r="N11" s="543"/>
    </row>
    <row r="12" spans="1:14" s="190" customFormat="1" ht="22.8">
      <c r="A12" s="864"/>
      <c r="B12" s="864"/>
      <c r="C12" s="864">
        <v>1</v>
      </c>
      <c r="D12" s="559"/>
      <c r="F12" s="334" t="str">
        <f>"4."&amp;mergeValue(A12) &amp;"."&amp;mergeValue(B12)&amp;"."&amp;mergeValue(C12)</f>
        <v>4.1.1.1</v>
      </c>
      <c r="G12" s="340" t="s">
        <v>497</v>
      </c>
      <c r="H12" s="317"/>
      <c r="I12" s="196" t="s">
        <v>500</v>
      </c>
      <c r="J12" s="557"/>
      <c r="K12" s="543"/>
      <c r="L12" s="543"/>
      <c r="M12" s="543"/>
      <c r="N12" s="543"/>
    </row>
    <row r="13" spans="1:14" s="190" customFormat="1" ht="39" customHeight="1">
      <c r="A13" s="864"/>
      <c r="B13" s="864"/>
      <c r="C13" s="864"/>
      <c r="D13" s="559">
        <v>1</v>
      </c>
      <c r="F13" s="334" t="str">
        <f>"4."&amp;mergeValue(A13) &amp;"."&amp;mergeValue(B13)&amp;"."&amp;mergeValue(C13)&amp;"."&amp;mergeValue(D13)</f>
        <v>4.1.1.1.1</v>
      </c>
      <c r="G13" s="419" t="s">
        <v>498</v>
      </c>
      <c r="H13" s="317"/>
      <c r="I13" s="865" t="s">
        <v>592</v>
      </c>
      <c r="J13" s="557"/>
      <c r="K13" s="543"/>
      <c r="L13" s="543"/>
      <c r="M13" s="543"/>
      <c r="N13" s="543"/>
    </row>
    <row r="14" spans="1:14" s="190" customFormat="1" ht="18.600000000000001">
      <c r="A14" s="864"/>
      <c r="B14" s="864"/>
      <c r="C14" s="864"/>
      <c r="D14" s="559"/>
      <c r="F14" s="337"/>
      <c r="G14" s="150" t="s">
        <v>4</v>
      </c>
      <c r="H14" s="342"/>
      <c r="I14" s="865"/>
      <c r="J14" s="557"/>
      <c r="K14" s="543"/>
      <c r="L14" s="543"/>
      <c r="M14" s="543"/>
      <c r="N14" s="543"/>
    </row>
    <row r="15" spans="1:14" s="190" customFormat="1" ht="18.600000000000001">
      <c r="A15" s="864"/>
      <c r="B15" s="864"/>
      <c r="C15" s="559"/>
      <c r="D15" s="559"/>
      <c r="F15" s="420"/>
      <c r="G15" s="195" t="s">
        <v>403</v>
      </c>
      <c r="H15" s="421"/>
      <c r="I15" s="422"/>
      <c r="J15" s="557"/>
      <c r="K15" s="543"/>
      <c r="L15" s="543"/>
      <c r="M15" s="543"/>
      <c r="N15" s="543"/>
    </row>
    <row r="16" spans="1:14" s="190" customFormat="1" ht="18.600000000000001">
      <c r="A16" s="864"/>
      <c r="B16" s="543"/>
      <c r="C16" s="543"/>
      <c r="D16" s="543"/>
      <c r="F16" s="337"/>
      <c r="G16" s="155" t="s">
        <v>506</v>
      </c>
      <c r="H16" s="338"/>
      <c r="I16" s="339"/>
      <c r="J16" s="557"/>
      <c r="K16" s="543"/>
      <c r="L16" s="543"/>
      <c r="M16" s="543"/>
      <c r="N16" s="543"/>
    </row>
    <row r="17" spans="1:14" s="190" customFormat="1" ht="18.600000000000001">
      <c r="A17" s="543"/>
      <c r="B17" s="543"/>
      <c r="C17" s="543"/>
      <c r="D17" s="543"/>
      <c r="F17" s="337"/>
      <c r="G17" s="165" t="s">
        <v>505</v>
      </c>
      <c r="H17" s="338"/>
      <c r="I17" s="339"/>
      <c r="J17" s="557"/>
      <c r="K17" s="543"/>
      <c r="L17" s="543"/>
      <c r="M17" s="543"/>
      <c r="N17" s="543"/>
    </row>
    <row r="18" spans="1:14" s="326" customFormat="1" ht="3" customHeight="1">
      <c r="A18" s="556"/>
      <c r="B18" s="556"/>
      <c r="C18" s="556"/>
      <c r="D18" s="556"/>
      <c r="F18" s="344"/>
      <c r="G18" s="345"/>
      <c r="H18" s="346"/>
      <c r="I18" s="347"/>
      <c r="J18" s="556"/>
      <c r="K18" s="556"/>
      <c r="L18" s="556"/>
      <c r="M18" s="556"/>
      <c r="N18" s="556"/>
    </row>
    <row r="19" spans="1:14" s="326" customFormat="1" ht="15" customHeight="1">
      <c r="A19" s="556"/>
      <c r="B19" s="556"/>
      <c r="C19" s="556"/>
      <c r="D19" s="556"/>
      <c r="F19" s="325"/>
      <c r="G19" s="859" t="s">
        <v>594</v>
      </c>
      <c r="H19" s="859"/>
      <c r="I19" s="226"/>
      <c r="J19" s="556"/>
      <c r="K19" s="556"/>
      <c r="L19" s="556"/>
      <c r="M19" s="556"/>
      <c r="N19" s="556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B11:B15"/>
    <mergeCell ref="C12:C14"/>
    <mergeCell ref="I13:I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">
    <tabColor rgb="FFEAEBEE"/>
    <pageSetUpPr fitToPage="1"/>
  </sheetPr>
  <dimension ref="A1:AB34"/>
  <sheetViews>
    <sheetView showGridLines="0" topLeftCell="I4" zoomScaleNormal="100" workbookViewId="0"/>
  </sheetViews>
  <sheetFormatPr defaultColWidth="10.625" defaultRowHeight="13.8"/>
  <cols>
    <col min="1" max="6" width="10.625" style="538" hidden="1" customWidth="1"/>
    <col min="7" max="8" width="9.125" style="544" hidden="1" customWidth="1"/>
    <col min="9" max="9" width="3.75" style="96" customWidth="1"/>
    <col min="10" max="11" width="3.75" style="87" customWidth="1"/>
    <col min="12" max="12" width="12.75" style="36" customWidth="1"/>
    <col min="13" max="13" width="44.75" style="36" customWidth="1"/>
    <col min="14" max="14" width="1.75" style="36" hidden="1" customWidth="1"/>
    <col min="15" max="15" width="29.75" style="36" hidden="1" customWidth="1"/>
    <col min="16" max="17" width="23.75" style="36" hidden="1" customWidth="1"/>
    <col min="18" max="18" width="11.75" style="36" customWidth="1"/>
    <col min="19" max="19" width="3.75" style="36" customWidth="1"/>
    <col min="20" max="20" width="11.75" style="36" customWidth="1"/>
    <col min="21" max="21" width="8.625" style="36" hidden="1" customWidth="1"/>
    <col min="22" max="22" width="4.75" style="36" customWidth="1"/>
    <col min="23" max="23" width="115.75" style="36" customWidth="1"/>
    <col min="24" max="25" width="10.625" style="538"/>
    <col min="26" max="26" width="11.125" style="538" customWidth="1"/>
    <col min="27" max="28" width="10.625" style="538"/>
    <col min="29" max="16384" width="10.625" style="36"/>
  </cols>
  <sheetData>
    <row r="1" spans="1:28" hidden="1">
      <c r="Q1" s="536"/>
      <c r="R1" s="536"/>
    </row>
    <row r="2" spans="1:28" hidden="1">
      <c r="U2" s="536"/>
    </row>
    <row r="3" spans="1:28" hidden="1"/>
    <row r="4" spans="1:28" ht="3" customHeight="1">
      <c r="J4" s="86"/>
      <c r="K4" s="86"/>
      <c r="L4" s="37"/>
      <c r="M4" s="37"/>
      <c r="N4" s="37"/>
      <c r="O4" s="100"/>
      <c r="P4" s="100"/>
      <c r="Q4" s="100"/>
      <c r="R4" s="100"/>
      <c r="S4" s="100"/>
      <c r="T4" s="100"/>
      <c r="U4" s="100"/>
    </row>
    <row r="5" spans="1:28" ht="22.5" customHeight="1">
      <c r="J5" s="86"/>
      <c r="K5" s="86"/>
      <c r="L5" s="892" t="s">
        <v>632</v>
      </c>
      <c r="M5" s="892"/>
      <c r="N5" s="892"/>
      <c r="O5" s="892"/>
      <c r="P5" s="892"/>
      <c r="Q5" s="892"/>
      <c r="R5" s="892"/>
      <c r="S5" s="892"/>
      <c r="T5" s="892"/>
      <c r="U5" s="581"/>
    </row>
    <row r="6" spans="1:28" ht="3" customHeight="1">
      <c r="J6" s="86"/>
      <c r="K6" s="86"/>
      <c r="L6" s="37"/>
      <c r="M6" s="37"/>
      <c r="N6" s="37"/>
      <c r="O6" s="83"/>
      <c r="P6" s="83"/>
      <c r="Q6" s="83"/>
      <c r="R6" s="83"/>
      <c r="S6" s="83"/>
      <c r="T6" s="83"/>
      <c r="U6" s="83"/>
      <c r="V6" s="100"/>
    </row>
    <row r="7" spans="1:28" s="190" customFormat="1" ht="22.8">
      <c r="A7" s="543"/>
      <c r="B7" s="543"/>
      <c r="C7" s="543"/>
      <c r="D7" s="543"/>
      <c r="E7" s="543"/>
      <c r="F7" s="543"/>
      <c r="G7" s="543"/>
      <c r="H7" s="543"/>
      <c r="L7" s="488"/>
      <c r="M7" s="558" t="s">
        <v>502</v>
      </c>
      <c r="N7" s="583"/>
      <c r="O7" s="869" t="str">
        <f>IF(NameOrPr_ch="",IF(NameOrPr="","",NameOrPr),NameOrPr_ch)</f>
        <v>Комитет по тарифам и ценам Курской области</v>
      </c>
      <c r="P7" s="869"/>
      <c r="Q7" s="869"/>
      <c r="R7" s="869"/>
      <c r="S7" s="869"/>
      <c r="T7" s="869"/>
      <c r="U7" s="487"/>
      <c r="V7" s="487"/>
      <c r="W7" s="508"/>
      <c r="X7" s="543"/>
      <c r="Y7" s="543"/>
      <c r="Z7" s="543"/>
      <c r="AA7" s="543"/>
      <c r="AB7" s="543"/>
    </row>
    <row r="8" spans="1:28" s="190" customFormat="1" ht="18.600000000000001">
      <c r="A8" s="543"/>
      <c r="B8" s="543"/>
      <c r="C8" s="543"/>
      <c r="D8" s="543"/>
      <c r="E8" s="543"/>
      <c r="F8" s="543"/>
      <c r="G8" s="543"/>
      <c r="H8" s="543"/>
      <c r="L8" s="488"/>
      <c r="M8" s="558" t="s">
        <v>597</v>
      </c>
      <c r="N8" s="583"/>
      <c r="O8" s="869" t="str">
        <f>IF(datePr_ch="",IF(datePr="","",datePr),datePr_ch)</f>
        <v>02.11.2021</v>
      </c>
      <c r="P8" s="869"/>
      <c r="Q8" s="869"/>
      <c r="R8" s="869"/>
      <c r="S8" s="869"/>
      <c r="T8" s="869"/>
      <c r="U8" s="487"/>
      <c r="V8" s="487"/>
      <c r="W8" s="508"/>
      <c r="X8" s="543"/>
      <c r="Y8" s="543"/>
      <c r="Z8" s="543"/>
      <c r="AA8" s="543"/>
      <c r="AB8" s="543"/>
    </row>
    <row r="9" spans="1:28" s="190" customFormat="1" ht="18.600000000000001">
      <c r="A9" s="543"/>
      <c r="B9" s="543"/>
      <c r="C9" s="543"/>
      <c r="D9" s="543"/>
      <c r="E9" s="543"/>
      <c r="F9" s="543"/>
      <c r="G9" s="543"/>
      <c r="H9" s="543"/>
      <c r="L9" s="152"/>
      <c r="M9" s="558" t="s">
        <v>596</v>
      </c>
      <c r="N9" s="583"/>
      <c r="O9" s="869" t="str">
        <f>IF(numberPr_ch="",IF(numberPr="","",numberPr),numberPr_ch)</f>
        <v>Постановление №46</v>
      </c>
      <c r="P9" s="869"/>
      <c r="Q9" s="869"/>
      <c r="R9" s="869"/>
      <c r="S9" s="869"/>
      <c r="T9" s="869"/>
      <c r="U9" s="487"/>
      <c r="V9" s="487"/>
      <c r="W9" s="508"/>
      <c r="X9" s="543"/>
      <c r="Y9" s="543"/>
      <c r="Z9" s="543"/>
      <c r="AA9" s="543"/>
      <c r="AB9" s="543"/>
    </row>
    <row r="10" spans="1:28" s="190" customFormat="1" ht="22.8">
      <c r="A10" s="543"/>
      <c r="B10" s="543"/>
      <c r="C10" s="543"/>
      <c r="D10" s="543"/>
      <c r="E10" s="543"/>
      <c r="F10" s="543"/>
      <c r="G10" s="543"/>
      <c r="H10" s="543"/>
      <c r="L10" s="152"/>
      <c r="M10" s="558" t="s">
        <v>501</v>
      </c>
      <c r="N10" s="583"/>
      <c r="O10" s="869" t="str">
        <f>IF(IstPub_ch="",IF(IstPub="","",IstPub),IstPub_ch)</f>
        <v>Газета "Курская правда" №134(26808) от 09.11.2021</v>
      </c>
      <c r="P10" s="869"/>
      <c r="Q10" s="869"/>
      <c r="R10" s="869"/>
      <c r="S10" s="869"/>
      <c r="T10" s="869"/>
      <c r="U10" s="487"/>
      <c r="V10" s="487"/>
      <c r="W10" s="508"/>
      <c r="X10" s="543"/>
      <c r="Y10" s="543"/>
      <c r="Z10" s="543"/>
      <c r="AA10" s="543"/>
      <c r="AB10" s="543"/>
    </row>
    <row r="11" spans="1:28" s="190" customFormat="1" ht="11.4" hidden="1">
      <c r="A11" s="543"/>
      <c r="B11" s="543"/>
      <c r="C11" s="543"/>
      <c r="D11" s="543"/>
      <c r="E11" s="543"/>
      <c r="F11" s="543"/>
      <c r="G11" s="543"/>
      <c r="H11" s="543"/>
      <c r="L11" s="893"/>
      <c r="M11" s="893"/>
      <c r="N11" s="478"/>
      <c r="O11" s="487"/>
      <c r="P11" s="487"/>
      <c r="Q11" s="487"/>
      <c r="R11" s="487"/>
      <c r="S11" s="487"/>
      <c r="T11" s="487"/>
      <c r="U11" s="541" t="s">
        <v>373</v>
      </c>
      <c r="X11" s="543"/>
      <c r="Y11" s="543"/>
      <c r="Z11" s="543"/>
      <c r="AA11" s="543"/>
      <c r="AB11" s="543"/>
    </row>
    <row r="12" spans="1:28">
      <c r="J12" s="86"/>
      <c r="K12" s="86"/>
      <c r="L12" s="37"/>
      <c r="M12" s="37"/>
      <c r="N12" s="491"/>
      <c r="O12" s="870"/>
      <c r="P12" s="870"/>
      <c r="Q12" s="870"/>
      <c r="R12" s="870"/>
      <c r="S12" s="870"/>
      <c r="T12" s="870"/>
      <c r="U12" s="870"/>
    </row>
    <row r="13" spans="1:28">
      <c r="J13" s="86"/>
      <c r="K13" s="86"/>
      <c r="L13" s="813" t="s">
        <v>454</v>
      </c>
      <c r="M13" s="813"/>
      <c r="N13" s="813"/>
      <c r="O13" s="813"/>
      <c r="P13" s="813"/>
      <c r="Q13" s="813"/>
      <c r="R13" s="813"/>
      <c r="S13" s="813"/>
      <c r="T13" s="813"/>
      <c r="U13" s="813"/>
      <c r="V13" s="813"/>
      <c r="W13" s="813" t="s">
        <v>455</v>
      </c>
    </row>
    <row r="14" spans="1:28" ht="14.25" customHeight="1">
      <c r="J14" s="86"/>
      <c r="K14" s="86"/>
      <c r="L14" s="876" t="s">
        <v>92</v>
      </c>
      <c r="M14" s="876" t="s">
        <v>640</v>
      </c>
      <c r="N14" s="578"/>
      <c r="O14" s="877" t="s">
        <v>642</v>
      </c>
      <c r="P14" s="878"/>
      <c r="Q14" s="878"/>
      <c r="R14" s="878"/>
      <c r="S14" s="878"/>
      <c r="T14" s="879"/>
      <c r="U14" s="887" t="s">
        <v>341</v>
      </c>
      <c r="V14" s="873" t="s">
        <v>275</v>
      </c>
      <c r="W14" s="813"/>
    </row>
    <row r="15" spans="1:28" ht="14.25" customHeight="1">
      <c r="J15" s="86"/>
      <c r="K15" s="86"/>
      <c r="L15" s="876"/>
      <c r="M15" s="876"/>
      <c r="N15" s="579"/>
      <c r="O15" s="882" t="s">
        <v>606</v>
      </c>
      <c r="P15" s="880" t="s">
        <v>271</v>
      </c>
      <c r="Q15" s="881"/>
      <c r="R15" s="884" t="s">
        <v>655</v>
      </c>
      <c r="S15" s="885"/>
      <c r="T15" s="886"/>
      <c r="U15" s="888"/>
      <c r="V15" s="874"/>
      <c r="W15" s="813"/>
    </row>
    <row r="16" spans="1:28" ht="33.75" customHeight="1">
      <c r="J16" s="86"/>
      <c r="K16" s="86"/>
      <c r="L16" s="876"/>
      <c r="M16" s="876"/>
      <c r="N16" s="580"/>
      <c r="O16" s="883"/>
      <c r="P16" s="104" t="s">
        <v>607</v>
      </c>
      <c r="Q16" s="104" t="s">
        <v>6</v>
      </c>
      <c r="R16" s="105" t="s">
        <v>274</v>
      </c>
      <c r="S16" s="871" t="s">
        <v>273</v>
      </c>
      <c r="T16" s="872"/>
      <c r="U16" s="889"/>
      <c r="V16" s="875"/>
      <c r="W16" s="813"/>
    </row>
    <row r="17" spans="1:28">
      <c r="J17" s="86"/>
      <c r="K17" s="527">
        <v>1</v>
      </c>
      <c r="L17" s="565" t="s">
        <v>93</v>
      </c>
      <c r="M17" s="565" t="s">
        <v>49</v>
      </c>
      <c r="N17" s="567" t="str">
        <f ca="1">OFFSET(N17,0,-1)</f>
        <v>2</v>
      </c>
      <c r="O17" s="566">
        <f ca="1">OFFSET(O17,0,-1)+1</f>
        <v>3</v>
      </c>
      <c r="P17" s="566">
        <f ca="1">OFFSET(P17,0,-1)+1</f>
        <v>4</v>
      </c>
      <c r="Q17" s="566">
        <f ca="1">OFFSET(Q17,0,-1)+1</f>
        <v>5</v>
      </c>
      <c r="R17" s="566">
        <f ca="1">OFFSET(R17,0,-1)+1</f>
        <v>6</v>
      </c>
      <c r="S17" s="894">
        <f ca="1">OFFSET(S17,0,-1)+1</f>
        <v>7</v>
      </c>
      <c r="T17" s="894"/>
      <c r="U17" s="566">
        <f ca="1">OFFSET(U17,0,-2)+1</f>
        <v>8</v>
      </c>
      <c r="V17" s="567">
        <f ca="1">OFFSET(V17,0,-1)</f>
        <v>8</v>
      </c>
      <c r="W17" s="566">
        <f ca="1">OFFSET(W17,0,-1)+1</f>
        <v>9</v>
      </c>
    </row>
    <row r="18" spans="1:28" ht="22.8">
      <c r="A18" s="895">
        <v>1</v>
      </c>
      <c r="B18" s="656"/>
      <c r="C18" s="656"/>
      <c r="D18" s="656"/>
      <c r="E18" s="657"/>
      <c r="F18" s="658"/>
      <c r="G18" s="658"/>
      <c r="H18" s="658"/>
      <c r="I18" s="226"/>
      <c r="J18" s="654"/>
      <c r="K18" s="660"/>
      <c r="L18" s="545">
        <f>mergeValue(A18)</f>
        <v>1</v>
      </c>
      <c r="M18" s="563" t="s">
        <v>20</v>
      </c>
      <c r="N18" s="564"/>
      <c r="O18" s="896"/>
      <c r="P18" s="896"/>
      <c r="Q18" s="896"/>
      <c r="R18" s="896"/>
      <c r="S18" s="896"/>
      <c r="T18" s="896"/>
      <c r="U18" s="896"/>
      <c r="V18" s="896"/>
      <c r="W18" s="412" t="s">
        <v>476</v>
      </c>
      <c r="Y18" s="542"/>
      <c r="Z18" s="542" t="str">
        <f t="shared" ref="Z18:Z31" si="0">IF(M18="","",M18 )</f>
        <v>Наименование тарифа</v>
      </c>
      <c r="AA18" s="542"/>
      <c r="AB18" s="542"/>
    </row>
    <row r="19" spans="1:28" ht="34.200000000000003">
      <c r="A19" s="895"/>
      <c r="B19" s="895">
        <v>1</v>
      </c>
      <c r="C19" s="656"/>
      <c r="D19" s="656"/>
      <c r="E19" s="658"/>
      <c r="F19" s="658"/>
      <c r="G19" s="658"/>
      <c r="H19" s="658"/>
      <c r="I19" s="653"/>
      <c r="J19" s="652"/>
      <c r="K19" s="655"/>
      <c r="L19" s="545" t="str">
        <f>mergeValue(A19) &amp;"."&amp; mergeValue(B19)</f>
        <v>1.1</v>
      </c>
      <c r="M19" s="513" t="s">
        <v>16</v>
      </c>
      <c r="N19" s="564"/>
      <c r="O19" s="896"/>
      <c r="P19" s="896"/>
      <c r="Q19" s="896"/>
      <c r="R19" s="896"/>
      <c r="S19" s="896"/>
      <c r="T19" s="896"/>
      <c r="U19" s="896"/>
      <c r="V19" s="896"/>
      <c r="W19" s="412" t="s">
        <v>477</v>
      </c>
      <c r="Y19" s="542"/>
      <c r="Z19" s="542" t="str">
        <f t="shared" si="0"/>
        <v>Территория действия тарифа</v>
      </c>
      <c r="AA19" s="542"/>
      <c r="AB19" s="542"/>
    </row>
    <row r="20" spans="1:28" ht="22.8">
      <c r="A20" s="895"/>
      <c r="B20" s="895"/>
      <c r="C20" s="895">
        <v>1</v>
      </c>
      <c r="D20" s="656"/>
      <c r="E20" s="658"/>
      <c r="F20" s="658"/>
      <c r="G20" s="658"/>
      <c r="H20" s="658"/>
      <c r="I20" s="659"/>
      <c r="J20" s="652"/>
      <c r="K20" s="655"/>
      <c r="L20" s="545" t="str">
        <f>mergeValue(A20) &amp;"."&amp; mergeValue(B20)&amp;"."&amp; mergeValue(C20)</f>
        <v>1.1.1</v>
      </c>
      <c r="M20" s="514" t="s">
        <v>7</v>
      </c>
      <c r="N20" s="564"/>
      <c r="O20" s="896"/>
      <c r="P20" s="896"/>
      <c r="Q20" s="896"/>
      <c r="R20" s="896"/>
      <c r="S20" s="896"/>
      <c r="T20" s="896"/>
      <c r="U20" s="896"/>
      <c r="V20" s="896"/>
      <c r="W20" s="412" t="s">
        <v>634</v>
      </c>
      <c r="Y20" s="542"/>
      <c r="Z20" s="542" t="str">
        <f t="shared" si="0"/>
        <v xml:space="preserve">Наименование системы теплоснабжения </v>
      </c>
      <c r="AA20" s="542"/>
      <c r="AB20" s="542"/>
    </row>
    <row r="21" spans="1:28" ht="22.8">
      <c r="A21" s="895"/>
      <c r="B21" s="895"/>
      <c r="C21" s="895"/>
      <c r="D21" s="895">
        <v>1</v>
      </c>
      <c r="E21" s="658"/>
      <c r="F21" s="658"/>
      <c r="G21" s="658"/>
      <c r="H21" s="658"/>
      <c r="I21" s="659"/>
      <c r="J21" s="652"/>
      <c r="K21" s="655"/>
      <c r="L21" s="545" t="str">
        <f>mergeValue(A21) &amp;"."&amp; mergeValue(B21)&amp;"."&amp; mergeValue(C21)&amp;"."&amp; mergeValue(D21)</f>
        <v>1.1.1.1</v>
      </c>
      <c r="M21" s="515" t="s">
        <v>22</v>
      </c>
      <c r="N21" s="564"/>
      <c r="O21" s="896"/>
      <c r="P21" s="896"/>
      <c r="Q21" s="896"/>
      <c r="R21" s="896"/>
      <c r="S21" s="896"/>
      <c r="T21" s="896"/>
      <c r="U21" s="896"/>
      <c r="V21" s="896"/>
      <c r="W21" s="412" t="s">
        <v>635</v>
      </c>
      <c r="Y21" s="542"/>
      <c r="Z21" s="542" t="str">
        <f t="shared" si="0"/>
        <v xml:space="preserve">Источник тепловой энергии  </v>
      </c>
      <c r="AA21" s="542"/>
      <c r="AB21" s="542"/>
    </row>
    <row r="22" spans="1:28" ht="114">
      <c r="A22" s="895"/>
      <c r="B22" s="895"/>
      <c r="C22" s="895"/>
      <c r="D22" s="895"/>
      <c r="E22" s="895">
        <v>1</v>
      </c>
      <c r="F22" s="658"/>
      <c r="G22" s="658"/>
      <c r="H22" s="656">
        <v>1</v>
      </c>
      <c r="I22" s="895">
        <v>1</v>
      </c>
      <c r="J22" s="658"/>
      <c r="K22" s="662"/>
      <c r="L22" s="545" t="str">
        <f>mergeValue(A22) &amp;"."&amp; mergeValue(B22)&amp;"."&amp; mergeValue(C22)&amp;"."&amp; mergeValue(D22)&amp;"."&amp; mergeValue(E22)</f>
        <v>1.1.1.1.1</v>
      </c>
      <c r="M22" s="517" t="s">
        <v>9</v>
      </c>
      <c r="N22" s="564"/>
      <c r="O22" s="897"/>
      <c r="P22" s="897"/>
      <c r="Q22" s="897"/>
      <c r="R22" s="897"/>
      <c r="S22" s="897"/>
      <c r="T22" s="897"/>
      <c r="U22" s="897"/>
      <c r="V22" s="897"/>
      <c r="W22" s="412" t="s">
        <v>639</v>
      </c>
      <c r="Y22" s="542"/>
      <c r="Z22" s="542" t="str">
        <f t="shared" si="0"/>
        <v>Схема подключения теплопотребляющей установки к коллектору источника тепловой энергии</v>
      </c>
      <c r="AA22" s="542"/>
      <c r="AB22" s="542"/>
    </row>
    <row r="23" spans="1:28" ht="91.2">
      <c r="A23" s="895"/>
      <c r="B23" s="895"/>
      <c r="C23" s="895"/>
      <c r="D23" s="895"/>
      <c r="E23" s="895"/>
      <c r="F23" s="895">
        <v>1</v>
      </c>
      <c r="G23" s="656"/>
      <c r="H23" s="656"/>
      <c r="I23" s="895"/>
      <c r="J23" s="895">
        <v>1</v>
      </c>
      <c r="K23" s="663"/>
      <c r="L23" s="545" t="str">
        <f>mergeValue(A23) &amp;"."&amp; mergeValue(B23)&amp;"."&amp; mergeValue(C23)&amp;"."&amp; mergeValue(D23)&amp;"."&amp; mergeValue(E23)&amp;"."&amp; mergeValue(F23)</f>
        <v>1.1.1.1.1.1</v>
      </c>
      <c r="M23" s="518" t="s">
        <v>10</v>
      </c>
      <c r="N23" s="564"/>
      <c r="O23" s="898"/>
      <c r="P23" s="899"/>
      <c r="Q23" s="899"/>
      <c r="R23" s="899"/>
      <c r="S23" s="899"/>
      <c r="T23" s="899"/>
      <c r="U23" s="899"/>
      <c r="V23" s="900"/>
      <c r="W23" s="412" t="s">
        <v>637</v>
      </c>
      <c r="Y23" s="542"/>
      <c r="Z23" s="542" t="str">
        <f t="shared" si="0"/>
        <v>Группа потребителей</v>
      </c>
      <c r="AA23" s="542"/>
      <c r="AB23" s="542"/>
    </row>
    <row r="24" spans="1:28" ht="189" customHeight="1">
      <c r="A24" s="895"/>
      <c r="B24" s="895"/>
      <c r="C24" s="895"/>
      <c r="D24" s="895"/>
      <c r="E24" s="895"/>
      <c r="F24" s="895"/>
      <c r="G24" s="656">
        <v>1</v>
      </c>
      <c r="H24" s="656"/>
      <c r="I24" s="895"/>
      <c r="J24" s="895"/>
      <c r="K24" s="663">
        <v>1</v>
      </c>
      <c r="L24" s="545" t="str">
        <f>mergeValue(A24) &amp;"."&amp; mergeValue(B24)&amp;"."&amp; mergeValue(C24)&amp;"."&amp; mergeValue(D24)&amp;"."&amp; mergeValue(E24)&amp;"."&amp; mergeValue(F24)&amp;"."&amp; mergeValue(G24)</f>
        <v>1.1.1.1.1.1.1</v>
      </c>
      <c r="M24" s="751"/>
      <c r="N24" s="564"/>
      <c r="O24" s="524"/>
      <c r="P24" s="524"/>
      <c r="Q24" s="771"/>
      <c r="R24" s="890"/>
      <c r="S24" s="891" t="s">
        <v>84</v>
      </c>
      <c r="T24" s="890"/>
      <c r="U24" s="891" t="s">
        <v>85</v>
      </c>
      <c r="V24" s="524"/>
      <c r="W24" s="866" t="s">
        <v>656</v>
      </c>
      <c r="X24" s="538" t="str">
        <f>strCheckDate(O25:V25)</f>
        <v/>
      </c>
      <c r="Y24" s="542"/>
      <c r="Z24" s="542" t="str">
        <f t="shared" si="0"/>
        <v/>
      </c>
      <c r="AA24" s="542"/>
      <c r="AB24" s="542"/>
    </row>
    <row r="25" spans="1:28" ht="11.25" hidden="1" customHeight="1">
      <c r="A25" s="895"/>
      <c r="B25" s="895"/>
      <c r="C25" s="895"/>
      <c r="D25" s="895"/>
      <c r="E25" s="895"/>
      <c r="F25" s="895"/>
      <c r="G25" s="656"/>
      <c r="H25" s="656"/>
      <c r="I25" s="895"/>
      <c r="J25" s="895"/>
      <c r="K25" s="663"/>
      <c r="L25" s="293"/>
      <c r="M25" s="564"/>
      <c r="N25" s="564"/>
      <c r="O25" s="524"/>
      <c r="P25" s="524"/>
      <c r="Q25" s="537" t="str">
        <f>R24 &amp; "-" &amp; T24</f>
        <v>-</v>
      </c>
      <c r="R25" s="890"/>
      <c r="S25" s="891"/>
      <c r="T25" s="890"/>
      <c r="U25" s="891"/>
      <c r="V25" s="524"/>
      <c r="W25" s="867"/>
      <c r="Y25" s="542"/>
      <c r="Z25" s="542" t="str">
        <f t="shared" si="0"/>
        <v/>
      </c>
      <c r="AA25" s="542"/>
      <c r="AB25" s="542"/>
    </row>
    <row r="26" spans="1:28" ht="15" customHeight="1">
      <c r="A26" s="895"/>
      <c r="B26" s="895"/>
      <c r="C26" s="895"/>
      <c r="D26" s="895"/>
      <c r="E26" s="895"/>
      <c r="F26" s="895"/>
      <c r="G26" s="658"/>
      <c r="H26" s="656"/>
      <c r="I26" s="895"/>
      <c r="J26" s="895"/>
      <c r="K26" s="662"/>
      <c r="L26" s="511"/>
      <c r="M26" s="520" t="s">
        <v>25</v>
      </c>
      <c r="N26" s="162"/>
      <c r="O26" s="162"/>
      <c r="P26" s="162"/>
      <c r="Q26" s="162"/>
      <c r="R26" s="162"/>
      <c r="S26" s="162"/>
      <c r="T26" s="162"/>
      <c r="U26" s="162"/>
      <c r="V26" s="522"/>
      <c r="W26" s="868"/>
      <c r="Y26" s="542"/>
      <c r="Z26" s="542" t="str">
        <f t="shared" si="0"/>
        <v>Добавить вид теплоносителя (параметры теплоносителя)</v>
      </c>
      <c r="AA26" s="542"/>
      <c r="AB26" s="542"/>
    </row>
    <row r="27" spans="1:28" ht="15" customHeight="1">
      <c r="A27" s="895"/>
      <c r="B27" s="895"/>
      <c r="C27" s="895"/>
      <c r="D27" s="895"/>
      <c r="E27" s="895"/>
      <c r="F27" s="658"/>
      <c r="G27" s="658"/>
      <c r="H27" s="656"/>
      <c r="I27" s="895"/>
      <c r="J27" s="658"/>
      <c r="K27" s="662"/>
      <c r="L27" s="511"/>
      <c r="M27" s="519" t="s">
        <v>11</v>
      </c>
      <c r="N27" s="162"/>
      <c r="O27" s="162"/>
      <c r="P27" s="162"/>
      <c r="Q27" s="162"/>
      <c r="R27" s="162"/>
      <c r="S27" s="162"/>
      <c r="T27" s="162"/>
      <c r="U27" s="525"/>
      <c r="V27" s="162"/>
      <c r="W27" s="582"/>
      <c r="Y27" s="542"/>
      <c r="Z27" s="542" t="str">
        <f t="shared" si="0"/>
        <v>Добавить группу потребителей</v>
      </c>
      <c r="AA27" s="542"/>
      <c r="AB27" s="542"/>
    </row>
    <row r="28" spans="1:28" ht="15" customHeight="1">
      <c r="A28" s="895"/>
      <c r="B28" s="895"/>
      <c r="C28" s="895"/>
      <c r="D28" s="895"/>
      <c r="E28" s="661"/>
      <c r="F28" s="658"/>
      <c r="G28" s="658"/>
      <c r="H28" s="658"/>
      <c r="I28" s="654"/>
      <c r="J28" s="85"/>
      <c r="K28" s="660"/>
      <c r="L28" s="511"/>
      <c r="M28" s="516" t="s">
        <v>12</v>
      </c>
      <c r="N28" s="162"/>
      <c r="O28" s="162"/>
      <c r="P28" s="162"/>
      <c r="Q28" s="162"/>
      <c r="R28" s="162"/>
      <c r="S28" s="162"/>
      <c r="T28" s="162"/>
      <c r="U28" s="525"/>
      <c r="V28" s="162"/>
      <c r="W28" s="582"/>
      <c r="Y28" s="542"/>
      <c r="Z28" s="542" t="str">
        <f t="shared" si="0"/>
        <v>Добавить схему подключения</v>
      </c>
      <c r="AA28" s="542"/>
      <c r="AB28" s="542"/>
    </row>
    <row r="29" spans="1:28" ht="15" customHeight="1">
      <c r="A29" s="895"/>
      <c r="B29" s="895"/>
      <c r="C29" s="895"/>
      <c r="D29" s="661"/>
      <c r="E29" s="661"/>
      <c r="F29" s="658"/>
      <c r="G29" s="658"/>
      <c r="H29" s="658"/>
      <c r="I29" s="654"/>
      <c r="J29" s="85"/>
      <c r="K29" s="660"/>
      <c r="L29" s="511"/>
      <c r="M29" s="150" t="s">
        <v>17</v>
      </c>
      <c r="N29" s="162"/>
      <c r="O29" s="162"/>
      <c r="P29" s="162"/>
      <c r="Q29" s="162"/>
      <c r="R29" s="162"/>
      <c r="S29" s="162"/>
      <c r="T29" s="162"/>
      <c r="U29" s="525"/>
      <c r="V29" s="162"/>
      <c r="W29" s="582"/>
      <c r="Y29" s="542"/>
      <c r="Z29" s="542" t="str">
        <f t="shared" si="0"/>
        <v>Добавить источник тепловой энергии</v>
      </c>
      <c r="AA29" s="542"/>
      <c r="AB29" s="542"/>
    </row>
    <row r="30" spans="1:28" ht="15" customHeight="1">
      <c r="A30" s="895"/>
      <c r="B30" s="895"/>
      <c r="C30" s="661"/>
      <c r="D30" s="661"/>
      <c r="E30" s="661"/>
      <c r="F30" s="661"/>
      <c r="G30" s="666"/>
      <c r="H30" s="654"/>
      <c r="I30" s="664"/>
      <c r="J30" s="85"/>
      <c r="K30" s="665"/>
      <c r="L30" s="511"/>
      <c r="M30" s="149" t="s">
        <v>18</v>
      </c>
      <c r="N30" s="162"/>
      <c r="O30" s="162"/>
      <c r="P30" s="162"/>
      <c r="Q30" s="162"/>
      <c r="R30" s="162"/>
      <c r="S30" s="162"/>
      <c r="T30" s="162"/>
      <c r="U30" s="525"/>
      <c r="V30" s="162"/>
      <c r="W30" s="582"/>
      <c r="Y30" s="542"/>
      <c r="Z30" s="542" t="str">
        <f t="shared" si="0"/>
        <v>Добавить наименование системы теплоснабжения</v>
      </c>
      <c r="AA30" s="542"/>
      <c r="AB30" s="542"/>
    </row>
    <row r="31" spans="1:28" ht="15" customHeight="1">
      <c r="A31" s="895"/>
      <c r="B31" s="661"/>
      <c r="C31" s="661"/>
      <c r="D31" s="661"/>
      <c r="E31" s="661"/>
      <c r="F31" s="661"/>
      <c r="G31" s="666"/>
      <c r="H31" s="654"/>
      <c r="I31" s="654"/>
      <c r="J31" s="85"/>
      <c r="K31" s="660"/>
      <c r="L31" s="511"/>
      <c r="M31" s="155" t="s">
        <v>19</v>
      </c>
      <c r="N31" s="162"/>
      <c r="O31" s="162"/>
      <c r="P31" s="162"/>
      <c r="Q31" s="162"/>
      <c r="R31" s="162"/>
      <c r="S31" s="162"/>
      <c r="T31" s="162"/>
      <c r="U31" s="525"/>
      <c r="V31" s="162"/>
      <c r="W31" s="582"/>
      <c r="Y31" s="542"/>
      <c r="Z31" s="542" t="str">
        <f t="shared" si="0"/>
        <v>Добавить территорию действия тарифа</v>
      </c>
      <c r="AA31" s="542"/>
      <c r="AB31" s="542"/>
    </row>
    <row r="32" spans="1:28" customFormat="1" ht="15" customHeight="1">
      <c r="L32" s="481"/>
      <c r="M32" s="165" t="s">
        <v>309</v>
      </c>
      <c r="N32" s="162"/>
      <c r="O32" s="162"/>
      <c r="P32" s="162"/>
      <c r="Q32" s="162"/>
      <c r="R32" s="162"/>
      <c r="S32" s="162"/>
      <c r="T32" s="162"/>
      <c r="U32" s="525"/>
      <c r="V32" s="162"/>
      <c r="W32" s="582"/>
      <c r="X32" s="540"/>
      <c r="Y32" s="540"/>
      <c r="Z32" s="540"/>
      <c r="AA32" s="540"/>
      <c r="AB32" s="540"/>
    </row>
    <row r="33" spans="1:28" ht="11.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X33" s="36"/>
      <c r="Y33" s="36"/>
      <c r="Z33" s="36"/>
      <c r="AA33" s="36"/>
      <c r="AB33" s="36"/>
    </row>
    <row r="34" spans="1:28" ht="89.25" customHeight="1">
      <c r="L34" s="1">
        <v>1</v>
      </c>
      <c r="M34" s="859" t="s">
        <v>633</v>
      </c>
      <c r="N34" s="859"/>
      <c r="O34" s="859"/>
      <c r="P34" s="859"/>
      <c r="Q34" s="859"/>
      <c r="R34" s="859"/>
      <c r="S34" s="859"/>
      <c r="T34" s="859"/>
      <c r="U34" s="859"/>
      <c r="V34" s="859"/>
      <c r="W34" s="859"/>
    </row>
  </sheetData>
  <sheetProtection password="FA9C" sheet="1" objects="1" scenarios="1" formatColumns="0" formatRows="0"/>
  <dataConsolidate/>
  <mergeCells count="39">
    <mergeCell ref="F23:F26"/>
    <mergeCell ref="O23:V23"/>
    <mergeCell ref="R24:R25"/>
    <mergeCell ref="S24:S25"/>
    <mergeCell ref="A18:A31"/>
    <mergeCell ref="O18:V18"/>
    <mergeCell ref="B19:B30"/>
    <mergeCell ref="O19:V19"/>
    <mergeCell ref="C20:C29"/>
    <mergeCell ref="O20:V20"/>
    <mergeCell ref="D21:D28"/>
    <mergeCell ref="O21:V21"/>
    <mergeCell ref="E22:E27"/>
    <mergeCell ref="O22:V22"/>
    <mergeCell ref="T24:T25"/>
    <mergeCell ref="U24:U25"/>
    <mergeCell ref="L5:T5"/>
    <mergeCell ref="L11:M11"/>
    <mergeCell ref="S17:T17"/>
    <mergeCell ref="I22:I27"/>
    <mergeCell ref="J23:J26"/>
    <mergeCell ref="L13:V13"/>
    <mergeCell ref="L14:L16"/>
    <mergeCell ref="M14:M16"/>
    <mergeCell ref="O14:T14"/>
    <mergeCell ref="P15:Q15"/>
    <mergeCell ref="O15:O16"/>
    <mergeCell ref="R15:T15"/>
    <mergeCell ref="U14:U16"/>
    <mergeCell ref="M34:W34"/>
    <mergeCell ref="W24:W26"/>
    <mergeCell ref="O7:T7"/>
    <mergeCell ref="O8:T8"/>
    <mergeCell ref="O9:T9"/>
    <mergeCell ref="O10:T10"/>
    <mergeCell ref="O12:U12"/>
    <mergeCell ref="W13:W16"/>
    <mergeCell ref="S16:T16"/>
    <mergeCell ref="V14:V16"/>
  </mergeCells>
  <dataValidations count="6">
    <dataValidation allowBlank="1" promptTitle="checkPeriodRange" sqref="Q25"/>
    <dataValidation type="list" allowBlank="1" showInputMessage="1" showErrorMessage="1" errorTitle="Ошибка" error="Выберите значение из списка" sqref="O22">
      <formula1>kind_of_scheme_in</formula1>
    </dataValidation>
    <dataValidation type="list" allowBlank="1" showInputMessage="1" showErrorMessage="1" errorTitle="Ошибка" error="Выберите значение из списка" sqref="M24">
      <formula1>kind_of_heat_transfer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T24 R24"/>
    <dataValidation allowBlank="1" showInputMessage="1" showErrorMessage="1" prompt="Для выбора выполните двойной щелчок левой клавиши мыши по соответствующей ячейке." sqref="U24 S24"/>
    <dataValidation type="list" allowBlank="1" showInputMessage="1" showErrorMessage="1" errorTitle="Ошибка" error="Выберите значение из списка" prompt="Выберите значение из списка" sqref="O23:V23">
      <formula1>kind_of_cons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825</vt:i4>
      </vt:variant>
    </vt:vector>
  </HeadingPairs>
  <TitlesOfParts>
    <vt:vector size="835" baseType="lpstr">
      <vt:lpstr>Инструкция</vt:lpstr>
      <vt:lpstr>Титульный</vt:lpstr>
      <vt:lpstr>Территории</vt:lpstr>
      <vt:lpstr>Перечень тарифов</vt:lpstr>
      <vt:lpstr>Форма 1.0.1 | Т-ТЭ | потр</vt:lpstr>
      <vt:lpstr>Форма 4.2.1 | Т-ТЭ | потр</vt:lpstr>
      <vt:lpstr>Сведения об изменении</vt:lpstr>
      <vt:lpstr>Комментарии</vt:lpstr>
      <vt:lpstr>Проверка</vt:lpstr>
      <vt:lpstr>Лист2</vt:lpstr>
      <vt:lpstr>activity</vt:lpstr>
      <vt:lpstr>add_CS_List05_1</vt:lpstr>
      <vt:lpstr>add_CS_List05_10</vt:lpstr>
      <vt:lpstr>add_CS_List05_2</vt:lpstr>
      <vt:lpstr>add_CS_List05_3</vt:lpstr>
      <vt:lpstr>add_CS_List05_3_i</vt:lpstr>
      <vt:lpstr>add_CS_List05_4</vt:lpstr>
      <vt:lpstr>add_CS_List05_5</vt:lpstr>
      <vt:lpstr>add_CS_List05_6</vt:lpstr>
      <vt:lpstr>add_CS_List05_7</vt:lpstr>
      <vt:lpstr>add_CS_List05_8</vt:lpstr>
      <vt:lpstr>add_CS_List05_9</vt:lpstr>
      <vt:lpstr>add_CT_1</vt:lpstr>
      <vt:lpstr>add_CT_10</vt:lpstr>
      <vt:lpstr>add_CT_2</vt:lpstr>
      <vt:lpstr>add_CT_3</vt:lpstr>
      <vt:lpstr>add_CT_3_i</vt:lpstr>
      <vt:lpstr>add_CT_4</vt:lpstr>
      <vt:lpstr>add_CT_5</vt:lpstr>
      <vt:lpstr>add_CT_6</vt:lpstr>
      <vt:lpstr>add_CT_7</vt:lpstr>
      <vt:lpstr>add_CT_8</vt:lpstr>
      <vt:lpstr>add_CT_9</vt:lpstr>
      <vt:lpstr>add_MO_1</vt:lpstr>
      <vt:lpstr>add_MO_10</vt:lpstr>
      <vt:lpstr>add_MO_2</vt:lpstr>
      <vt:lpstr>add_MO_3</vt:lpstr>
      <vt:lpstr>add_MO_3_i</vt:lpstr>
      <vt:lpstr>add_MO_4</vt:lpstr>
      <vt:lpstr>add_MO_5</vt:lpstr>
      <vt:lpstr>add_MO_6</vt:lpstr>
      <vt:lpstr>add_MO_7</vt:lpstr>
      <vt:lpstr>add_MO_8</vt:lpstr>
      <vt:lpstr>add_MO_9</vt:lpstr>
      <vt:lpstr>add_MO_List05_1</vt:lpstr>
      <vt:lpstr>add_MO_List05_10</vt:lpstr>
      <vt:lpstr>add_MO_List05_2</vt:lpstr>
      <vt:lpstr>add_MO_List05_3</vt:lpstr>
      <vt:lpstr>add_MO_List05_3_i</vt:lpstr>
      <vt:lpstr>add_MO_List05_4</vt:lpstr>
      <vt:lpstr>add_MO_List05_5</vt:lpstr>
      <vt:lpstr>add_MO_List05_6</vt:lpstr>
      <vt:lpstr>add_MO_List05_7</vt:lpstr>
      <vt:lpstr>add_MO_List05_8</vt:lpstr>
      <vt:lpstr>add_MO_List05_9</vt:lpstr>
      <vt:lpstr>add_MR_List05_1</vt:lpstr>
      <vt:lpstr>add_MR_List05_10</vt:lpstr>
      <vt:lpstr>add_MR_List05_2</vt:lpstr>
      <vt:lpstr>add_MR_List05_3</vt:lpstr>
      <vt:lpstr>add_MR_List05_3_i</vt:lpstr>
      <vt:lpstr>add_MR_List05_4</vt:lpstr>
      <vt:lpstr>add_MR_List05_5</vt:lpstr>
      <vt:lpstr>add_MR_List05_6</vt:lpstr>
      <vt:lpstr>add_MR_List05_7</vt:lpstr>
      <vt:lpstr>add_MR_List05_8</vt:lpstr>
      <vt:lpstr>add_MR_List05_9</vt:lpstr>
      <vt:lpstr>add_POST_5</vt:lpstr>
      <vt:lpstr>add_Rate_1</vt:lpstr>
      <vt:lpstr>add_Rate_10</vt:lpstr>
      <vt:lpstr>add_Rate_2</vt:lpstr>
      <vt:lpstr>add_Rate_3</vt:lpstr>
      <vt:lpstr>add_Rate_3_i</vt:lpstr>
      <vt:lpstr>add_Rate_4</vt:lpstr>
      <vt:lpstr>add_Rate_5</vt:lpstr>
      <vt:lpstr>add_Rate_6</vt:lpstr>
      <vt:lpstr>add_Rate_7</vt:lpstr>
      <vt:lpstr>add_Rate_8</vt:lpstr>
      <vt:lpstr>add_Rate_9</vt:lpstr>
      <vt:lpstr>add_Scheme_6</vt:lpstr>
      <vt:lpstr>add_TER_List05_1</vt:lpstr>
      <vt:lpstr>add_TER_List05_10</vt:lpstr>
      <vt:lpstr>add_TER_List05_2</vt:lpstr>
      <vt:lpstr>add_TER_List05_3</vt:lpstr>
      <vt:lpstr>add_TER_List05_3_i</vt:lpstr>
      <vt:lpstr>add_TER_List05_4</vt:lpstr>
      <vt:lpstr>add_TER_List05_5</vt:lpstr>
      <vt:lpstr>add_TER_List05_6</vt:lpstr>
      <vt:lpstr>add_TER_List05_7</vt:lpstr>
      <vt:lpstr>add_TER_List05_8</vt:lpstr>
      <vt:lpstr>add_TER_List05_9</vt:lpstr>
      <vt:lpstr>add_Warm_1</vt:lpstr>
      <vt:lpstr>add_Warm_10</vt:lpstr>
      <vt:lpstr>add_Warm_2</vt:lpstr>
      <vt:lpstr>add_Warm_3</vt:lpstr>
      <vt:lpstr>add_Warm_3_i</vt:lpstr>
      <vt:lpstr>add_Warm_4</vt:lpstr>
      <vt:lpstr>add_Warm_5</vt:lpstr>
      <vt:lpstr>add_Warm_6</vt:lpstr>
      <vt:lpstr>add_Warm_7</vt:lpstr>
      <vt:lpstr>add_Warm_8</vt:lpstr>
      <vt:lpstr>add_Warm_9</vt:lpstr>
      <vt:lpstr>checkCell_List01</vt:lpstr>
      <vt:lpstr>checkCell_List02</vt:lpstr>
      <vt:lpstr>checkCell_List06_1</vt:lpstr>
      <vt:lpstr>checkCell_List06_1_double_date</vt:lpstr>
      <vt:lpstr>checkCell_List06_1_unique_t</vt:lpstr>
      <vt:lpstr>checkCell_List06_1_unique_t1</vt:lpstr>
      <vt:lpstr>checkCell_List06_10</vt:lpstr>
      <vt:lpstr>checkCell_List06_10_double_date</vt:lpstr>
      <vt:lpstr>checkCell_List06_10_plata</vt:lpstr>
      <vt:lpstr>checkCell_List06_10_unique</vt:lpstr>
      <vt:lpstr>checkCell_List06_13</vt:lpstr>
      <vt:lpstr>checkCell_List06_13_double_date</vt:lpstr>
      <vt:lpstr>checkCell_List06_13_unique_t</vt:lpstr>
      <vt:lpstr>checkCell_List06_13_unique_t1</vt:lpstr>
      <vt:lpstr>checkCell_List06_2</vt:lpstr>
      <vt:lpstr>checkCell_List06_2_double_date</vt:lpstr>
      <vt:lpstr>checkCell_List06_2_unique_t</vt:lpstr>
      <vt:lpstr>checkCell_List06_2_unique_t1</vt:lpstr>
      <vt:lpstr>checkCell_List06_3</vt:lpstr>
      <vt:lpstr>checkCell_List06_3_double_date</vt:lpstr>
      <vt:lpstr>checkCell_List06_3_i</vt:lpstr>
      <vt:lpstr>checkCell_List06_3_i_double_date</vt:lpstr>
      <vt:lpstr>checkCell_List06_3_i_unique_t</vt:lpstr>
      <vt:lpstr>checkCell_List06_3_i_unique_t1</vt:lpstr>
      <vt:lpstr>checkCell_List06_3_unique_t</vt:lpstr>
      <vt:lpstr>checkCell_List06_3_unique_t1</vt:lpstr>
      <vt:lpstr>checkCell_List06_4</vt:lpstr>
      <vt:lpstr>checkCell_List06_4_double_date</vt:lpstr>
      <vt:lpstr>checkCell_List06_4_unique_t</vt:lpstr>
      <vt:lpstr>checkCell_List06_4_unique_t1</vt:lpstr>
      <vt:lpstr>checkCell_List06_5</vt:lpstr>
      <vt:lpstr>checkCell_List06_5_double_date</vt:lpstr>
      <vt:lpstr>checkCell_List06_5_unique_t</vt:lpstr>
      <vt:lpstr>checkCell_List06_5_unique_t1</vt:lpstr>
      <vt:lpstr>checkCell_List06_6</vt:lpstr>
      <vt:lpstr>checkCell_List06_6_double_date</vt:lpstr>
      <vt:lpstr>checkCell_List06_6_unique_t</vt:lpstr>
      <vt:lpstr>checkCell_List06_6_unique_t1</vt:lpstr>
      <vt:lpstr>checkCell_List06_7</vt:lpstr>
      <vt:lpstr>checkCell_List06_7_double_date</vt:lpstr>
      <vt:lpstr>checkCell_List06_7_unique_t</vt:lpstr>
      <vt:lpstr>checkCell_List06_7_unique_t1</vt:lpstr>
      <vt:lpstr>checkCell_List06_8</vt:lpstr>
      <vt:lpstr>checkCell_List06_8_double_date</vt:lpstr>
      <vt:lpstr>checkCell_List06_8_unique_t</vt:lpstr>
      <vt:lpstr>checkCell_List06_8_unique_t1</vt:lpstr>
      <vt:lpstr>checkCell_List06_9</vt:lpstr>
      <vt:lpstr>checkCell_List06_9_double_date</vt:lpstr>
      <vt:lpstr>checkCell_List06_9_plata</vt:lpstr>
      <vt:lpstr>checkCell_List07</vt:lpstr>
      <vt:lpstr>checkCell_List11</vt:lpstr>
      <vt:lpstr>checkCells_List05_1</vt:lpstr>
      <vt:lpstr>checkCells_List05_10</vt:lpstr>
      <vt:lpstr>checkCells_List05_11</vt:lpstr>
      <vt:lpstr>checkCells_List05_13</vt:lpstr>
      <vt:lpstr>checkCells_List05_2</vt:lpstr>
      <vt:lpstr>checkCells_List05_3</vt:lpstr>
      <vt:lpstr>checkCells_List05_3_i</vt:lpstr>
      <vt:lpstr>checkCells_List05_4</vt:lpstr>
      <vt:lpstr>checkCells_List05_5</vt:lpstr>
      <vt:lpstr>checkCells_List05_6</vt:lpstr>
      <vt:lpstr>checkCells_List05_7</vt:lpstr>
      <vt:lpstr>checkCells_List05_8</vt:lpstr>
      <vt:lpstr>checkCells_List05_9</vt:lpstr>
      <vt:lpstr>checkDEfCell_List01</vt:lpstr>
      <vt:lpstr>chkGetUpdatesValue</vt:lpstr>
      <vt:lpstr>chkNoUpdatesValue</vt:lpstr>
      <vt:lpstr>code</vt:lpstr>
      <vt:lpstr>Col_5_2</vt:lpstr>
      <vt:lpstr>Component_comp</vt:lpstr>
      <vt:lpstr>Component_comp_p</vt:lpstr>
      <vt:lpstr>connection_flag</vt:lpstr>
      <vt:lpstr>CURRENT_DATE</vt:lpstr>
      <vt:lpstr>data_List11</vt:lpstr>
      <vt:lpstr>DATA_URL</vt:lpstr>
      <vt:lpstr>dataType</vt:lpstr>
      <vt:lpstr>dateCh</vt:lpstr>
      <vt:lpstr>dateChPeriod</vt:lpstr>
      <vt:lpstr>datePr</vt:lpstr>
      <vt:lpstr>datePr_ch</vt:lpstr>
      <vt:lpstr>default_val_1</vt:lpstr>
      <vt:lpstr>default_val_2</vt:lpstr>
      <vt:lpstr>default_val_4</vt:lpstr>
      <vt:lpstr>default_val_5</vt:lpstr>
      <vt:lpstr>default_val_6</vt:lpstr>
      <vt:lpstr>DESCRIPTION_TERRITORY</vt:lpstr>
      <vt:lpstr>et_add_POST_5</vt:lpstr>
      <vt:lpstr>et_Comm</vt:lpstr>
      <vt:lpstr>et_Component_comp</vt:lpstr>
      <vt:lpstr>et_Component_comp_p</vt:lpstr>
      <vt:lpstr>et_DS_range</vt:lpstr>
      <vt:lpstr>et_List00_00</vt:lpstr>
      <vt:lpstr>et_List00_01</vt:lpstr>
      <vt:lpstr>et_List00_02</vt:lpstr>
      <vt:lpstr>et_List00_03</vt:lpstr>
      <vt:lpstr>et_List00_04</vt:lpstr>
      <vt:lpstr>et_List01_0</vt:lpstr>
      <vt:lpstr>et_List01_1</vt:lpstr>
      <vt:lpstr>et_List01_2</vt:lpstr>
      <vt:lpstr>et_List02</vt:lpstr>
      <vt:lpstr>et_List02_1</vt:lpstr>
      <vt:lpstr>et_List02_1_wd</vt:lpstr>
      <vt:lpstr>et_List02_2</vt:lpstr>
      <vt:lpstr>et_List02_2_wd</vt:lpstr>
      <vt:lpstr>et_List02_3</vt:lpstr>
      <vt:lpstr>et_List02_3_wd</vt:lpstr>
      <vt:lpstr>et_List02_4</vt:lpstr>
      <vt:lpstr>et_List02_4_wd</vt:lpstr>
      <vt:lpstr>et_List02_changeColor_1</vt:lpstr>
      <vt:lpstr>et_List02_changeColor_1_wd</vt:lpstr>
      <vt:lpstr>et_List02_changeColor_2</vt:lpstr>
      <vt:lpstr>et_List02_changeColor_2_wd</vt:lpstr>
      <vt:lpstr>et_List02_changeColor_3</vt:lpstr>
      <vt:lpstr>et_List02_changeColor_3_wd</vt:lpstr>
      <vt:lpstr>et_List02_changeColor_4</vt:lpstr>
      <vt:lpstr>et_List02_changeColor_4_wd</vt:lpstr>
      <vt:lpstr>et_List02_wd</vt:lpstr>
      <vt:lpstr>et_List03</vt:lpstr>
      <vt:lpstr>et_List05_1</vt:lpstr>
      <vt:lpstr>et_List05_1_FormulaVD</vt:lpstr>
      <vt:lpstr>et_List05_10_FormulaVD</vt:lpstr>
      <vt:lpstr>et_List05_11_FormulaVD</vt:lpstr>
      <vt:lpstr>et_List05_13_FormulaVD</vt:lpstr>
      <vt:lpstr>et_List05_2</vt:lpstr>
      <vt:lpstr>et_List05_2_FormulaVD</vt:lpstr>
      <vt:lpstr>et_List05_3</vt:lpstr>
      <vt:lpstr>et_List05_3_FormulaVD</vt:lpstr>
      <vt:lpstr>et_List05_3_i_FormulaVD</vt:lpstr>
      <vt:lpstr>et_List05_4</vt:lpstr>
      <vt:lpstr>et_List05_4_FormulaVD</vt:lpstr>
      <vt:lpstr>et_List05_5_FormulaVD</vt:lpstr>
      <vt:lpstr>et_List05_6_FormulaVD</vt:lpstr>
      <vt:lpstr>et_List05_7_FormulaVD</vt:lpstr>
      <vt:lpstr>et_List05_8_FormulaVD</vt:lpstr>
      <vt:lpstr>et_List05_9_FormulaVD</vt:lpstr>
      <vt:lpstr>et_List05_FormulaVD</vt:lpstr>
      <vt:lpstr>et_List06</vt:lpstr>
      <vt:lpstr>et_List06_1</vt:lpstr>
      <vt:lpstr>et_List06_1_1</vt:lpstr>
      <vt:lpstr>et_List06_1_2</vt:lpstr>
      <vt:lpstr>et_List06_1_3</vt:lpstr>
      <vt:lpstr>et_List06_1_4</vt:lpstr>
      <vt:lpstr>et_List06_1_5</vt:lpstr>
      <vt:lpstr>et_List06_1_6</vt:lpstr>
      <vt:lpstr>et_List06_1_7</vt:lpstr>
      <vt:lpstr>et_List06_1_MC</vt:lpstr>
      <vt:lpstr>et_List06_1_MC2</vt:lpstr>
      <vt:lpstr>et_List06_1_MC3</vt:lpstr>
      <vt:lpstr>et_List06_1_Period</vt:lpstr>
      <vt:lpstr>et_List06_10_1</vt:lpstr>
      <vt:lpstr>et_List06_10_1_K</vt:lpstr>
      <vt:lpstr>et_List06_10_2</vt:lpstr>
      <vt:lpstr>et_List06_10_3</vt:lpstr>
      <vt:lpstr>et_List06_10_4</vt:lpstr>
      <vt:lpstr>et_List06_10_5</vt:lpstr>
      <vt:lpstr>et_List06_10_6</vt:lpstr>
      <vt:lpstr>et_List06_10_7</vt:lpstr>
      <vt:lpstr>et_List06_10_8</vt:lpstr>
      <vt:lpstr>et_List06_10_MC</vt:lpstr>
      <vt:lpstr>et_List06_10_MC2</vt:lpstr>
      <vt:lpstr>et_List06_10_MC3</vt:lpstr>
      <vt:lpstr>et_List06_10_MC4</vt:lpstr>
      <vt:lpstr>et_List06_10_Period</vt:lpstr>
      <vt:lpstr>et_List06_13</vt:lpstr>
      <vt:lpstr>et_List06_13_1</vt:lpstr>
      <vt:lpstr>et_List06_13_2</vt:lpstr>
      <vt:lpstr>et_List06_13_3</vt:lpstr>
      <vt:lpstr>et_List06_13_4</vt:lpstr>
      <vt:lpstr>et_List06_13_5</vt:lpstr>
      <vt:lpstr>et_List06_13_6</vt:lpstr>
      <vt:lpstr>et_List06_13_7</vt:lpstr>
      <vt:lpstr>et_List06_13_MC</vt:lpstr>
      <vt:lpstr>et_List06_13_MC2</vt:lpstr>
      <vt:lpstr>et_List06_13_MC3</vt:lpstr>
      <vt:lpstr>et_List06_13_Period</vt:lpstr>
      <vt:lpstr>et_List06_2</vt:lpstr>
      <vt:lpstr>et_List06_2_1</vt:lpstr>
      <vt:lpstr>et_List06_2_2</vt:lpstr>
      <vt:lpstr>et_List06_2_3</vt:lpstr>
      <vt:lpstr>et_List06_2_4</vt:lpstr>
      <vt:lpstr>et_List06_2_5</vt:lpstr>
      <vt:lpstr>et_List06_2_6</vt:lpstr>
      <vt:lpstr>et_List06_2_7</vt:lpstr>
      <vt:lpstr>et_List06_2_MC</vt:lpstr>
      <vt:lpstr>et_List06_2_MC2</vt:lpstr>
      <vt:lpstr>et_List06_2_MC3</vt:lpstr>
      <vt:lpstr>et_List06_2_Period</vt:lpstr>
      <vt:lpstr>et_List06_3</vt:lpstr>
      <vt:lpstr>et_List06_3_1</vt:lpstr>
      <vt:lpstr>et_List06_3_2</vt:lpstr>
      <vt:lpstr>et_List06_3_3</vt:lpstr>
      <vt:lpstr>et_List06_3_4</vt:lpstr>
      <vt:lpstr>et_List06_3_5</vt:lpstr>
      <vt:lpstr>et_List06_3_6</vt:lpstr>
      <vt:lpstr>et_List06_3_7</vt:lpstr>
      <vt:lpstr>et_List06_3_i</vt:lpstr>
      <vt:lpstr>et_List06_3_i_1</vt:lpstr>
      <vt:lpstr>et_List06_3_i_2</vt:lpstr>
      <vt:lpstr>et_List06_3_i_3</vt:lpstr>
      <vt:lpstr>et_List06_3_i_4</vt:lpstr>
      <vt:lpstr>et_List06_3_i_5</vt:lpstr>
      <vt:lpstr>et_List06_3_i_6</vt:lpstr>
      <vt:lpstr>et_List06_3_i_7</vt:lpstr>
      <vt:lpstr>et_List06_3_i_MC</vt:lpstr>
      <vt:lpstr>et_List06_3_i_MC2</vt:lpstr>
      <vt:lpstr>et_List06_3_i_MC3</vt:lpstr>
      <vt:lpstr>et_List06_3_i_Period</vt:lpstr>
      <vt:lpstr>et_List06_3_MC</vt:lpstr>
      <vt:lpstr>et_List06_3_MC2</vt:lpstr>
      <vt:lpstr>et_List06_3_MC3</vt:lpstr>
      <vt:lpstr>et_List06_3_Period</vt:lpstr>
      <vt:lpstr>et_List06_4</vt:lpstr>
      <vt:lpstr>et_List06_4_1</vt:lpstr>
      <vt:lpstr>et_List06_4_2</vt:lpstr>
      <vt:lpstr>et_List06_4_3</vt:lpstr>
      <vt:lpstr>et_List06_4_4</vt:lpstr>
      <vt:lpstr>et_List06_4_5</vt:lpstr>
      <vt:lpstr>et_List06_4_6</vt:lpstr>
      <vt:lpstr>et_List06_4_7</vt:lpstr>
      <vt:lpstr>et_List06_4_MC</vt:lpstr>
      <vt:lpstr>et_List06_4_MC2</vt:lpstr>
      <vt:lpstr>et_List06_4_MC3</vt:lpstr>
      <vt:lpstr>et_List06_4_Period</vt:lpstr>
      <vt:lpstr>et_List06_5</vt:lpstr>
      <vt:lpstr>et_List06_5_0</vt:lpstr>
      <vt:lpstr>et_List06_5_0_first</vt:lpstr>
      <vt:lpstr>et_List06_5_1</vt:lpstr>
      <vt:lpstr>et_List06_5_1_changeColor</vt:lpstr>
      <vt:lpstr>et_List06_5_2</vt:lpstr>
      <vt:lpstr>et_List06_5_3</vt:lpstr>
      <vt:lpstr>et_List06_5_4</vt:lpstr>
      <vt:lpstr>et_List06_5_5</vt:lpstr>
      <vt:lpstr>et_List06_5_6</vt:lpstr>
      <vt:lpstr>et_List06_5_7</vt:lpstr>
      <vt:lpstr>et_List06_5_MC</vt:lpstr>
      <vt:lpstr>et_List06_5_MC2</vt:lpstr>
      <vt:lpstr>et_List06_5_MC3</vt:lpstr>
      <vt:lpstr>et_List06_5_Period</vt:lpstr>
      <vt:lpstr>et_List06_6</vt:lpstr>
      <vt:lpstr>et_List06_6_1</vt:lpstr>
      <vt:lpstr>et_List06_6_2</vt:lpstr>
      <vt:lpstr>et_List06_6_3</vt:lpstr>
      <vt:lpstr>et_List06_6_4</vt:lpstr>
      <vt:lpstr>et_List06_6_5</vt:lpstr>
      <vt:lpstr>et_List06_6_6</vt:lpstr>
      <vt:lpstr>et_List06_6_7</vt:lpstr>
      <vt:lpstr>et_List06_6_MC</vt:lpstr>
      <vt:lpstr>et_List06_6_MC2</vt:lpstr>
      <vt:lpstr>et_List06_6_MC3</vt:lpstr>
      <vt:lpstr>et_List06_6_Period</vt:lpstr>
      <vt:lpstr>et_List06_7</vt:lpstr>
      <vt:lpstr>et_List06_7_1</vt:lpstr>
      <vt:lpstr>et_List06_7_2</vt:lpstr>
      <vt:lpstr>et_List06_7_3</vt:lpstr>
      <vt:lpstr>et_List06_7_4</vt:lpstr>
      <vt:lpstr>et_List06_7_5</vt:lpstr>
      <vt:lpstr>et_List06_7_6</vt:lpstr>
      <vt:lpstr>et_List06_7_7</vt:lpstr>
      <vt:lpstr>et_List06_7_MC</vt:lpstr>
      <vt:lpstr>et_List06_7_MC2</vt:lpstr>
      <vt:lpstr>et_List06_7_MC3</vt:lpstr>
      <vt:lpstr>et_List06_7_Period</vt:lpstr>
      <vt:lpstr>et_List06_8</vt:lpstr>
      <vt:lpstr>et_List06_8_1</vt:lpstr>
      <vt:lpstr>et_List06_8_2</vt:lpstr>
      <vt:lpstr>et_List06_8_3</vt:lpstr>
      <vt:lpstr>et_List06_8_4</vt:lpstr>
      <vt:lpstr>et_List06_8_5</vt:lpstr>
      <vt:lpstr>et_List06_8_6</vt:lpstr>
      <vt:lpstr>et_List06_8_7</vt:lpstr>
      <vt:lpstr>et_List06_8_MC</vt:lpstr>
      <vt:lpstr>et_List06_8_MC2</vt:lpstr>
      <vt:lpstr>et_List06_8_MC3</vt:lpstr>
      <vt:lpstr>et_List06_8_Period</vt:lpstr>
      <vt:lpstr>et_List06_9</vt:lpstr>
      <vt:lpstr>et_List06_9_1</vt:lpstr>
      <vt:lpstr>et_List06_9_4</vt:lpstr>
      <vt:lpstr>et_List06_9_5</vt:lpstr>
      <vt:lpstr>et_List06_9_6</vt:lpstr>
      <vt:lpstr>et_List06_9_7</vt:lpstr>
      <vt:lpstr>et_List06_9_MC</vt:lpstr>
      <vt:lpstr>et_List06_9_MC2</vt:lpstr>
      <vt:lpstr>et_List06_9_MC3</vt:lpstr>
      <vt:lpstr>et_List06_9_Period</vt:lpstr>
      <vt:lpstr>et_List07</vt:lpstr>
      <vt:lpstr>et_List08</vt:lpstr>
      <vt:lpstr>et_List11_1</vt:lpstr>
      <vt:lpstr>et_List12_1</vt:lpstr>
      <vt:lpstr>et_List12_2</vt:lpstr>
      <vt:lpstr>et_List12_3</vt:lpstr>
      <vt:lpstr>et_List12_4</vt:lpstr>
      <vt:lpstr>et_OneRates_1</vt:lpstr>
      <vt:lpstr>et_OneRates_13</vt:lpstr>
      <vt:lpstr>et_OneRates_2</vt:lpstr>
      <vt:lpstr>et_OneRates_3</vt:lpstr>
      <vt:lpstr>et_OneRates_3_i</vt:lpstr>
      <vt:lpstr>et_OneRates_4</vt:lpstr>
      <vt:lpstr>et_OneRates_5</vt:lpstr>
      <vt:lpstr>et_OneRates_5_comp</vt:lpstr>
      <vt:lpstr>et_OneRates_5_comp_p</vt:lpstr>
      <vt:lpstr>et_OneRates_5_p</vt:lpstr>
      <vt:lpstr>et_OneRates_6</vt:lpstr>
      <vt:lpstr>et_OneRates_7</vt:lpstr>
      <vt:lpstr>et_pIns_List06_1_Period</vt:lpstr>
      <vt:lpstr>et_pIns_List06_10_Period</vt:lpstr>
      <vt:lpstr>et_pIns_List06_13_Period</vt:lpstr>
      <vt:lpstr>et_pIns_List06_2_Period</vt:lpstr>
      <vt:lpstr>et_pIns_List06_3_i_Period</vt:lpstr>
      <vt:lpstr>et_pIns_List06_3_Period</vt:lpstr>
      <vt:lpstr>et_pIns_List06_4_Period</vt:lpstr>
      <vt:lpstr>et_pIns_List06_5_Period</vt:lpstr>
      <vt:lpstr>et_pIns_List06_6_Period</vt:lpstr>
      <vt:lpstr>et_pIns_List06_7_Period</vt:lpstr>
      <vt:lpstr>et_pIns_List06_8_Period</vt:lpstr>
      <vt:lpstr>et_pIns_List06_9_Period</vt:lpstr>
      <vt:lpstr>et_TN_range</vt:lpstr>
      <vt:lpstr>et_TS_range</vt:lpstr>
      <vt:lpstr>et_TwoRates_1</vt:lpstr>
      <vt:lpstr>et_TwoRates_13</vt:lpstr>
      <vt:lpstr>et_TwoRates_2</vt:lpstr>
      <vt:lpstr>et_TwoRates_3</vt:lpstr>
      <vt:lpstr>et_TwoRates_3_i</vt:lpstr>
      <vt:lpstr>et_TwoRates_4</vt:lpstr>
      <vt:lpstr>et_TwoRates_5</vt:lpstr>
      <vt:lpstr>et_TwoRates_5_comp</vt:lpstr>
      <vt:lpstr>et_TwoRates_5_comp_p</vt:lpstr>
      <vt:lpstr>et_TwoRates_5_p</vt:lpstr>
      <vt:lpstr>et_TwoRates_6</vt:lpstr>
      <vt:lpstr>et_TwoRates_7</vt:lpstr>
      <vt:lpstr>fil</vt:lpstr>
      <vt:lpstr>fil_flag</vt:lpstr>
      <vt:lpstr>FirstLine</vt:lpstr>
      <vt:lpstr>flag_publication</vt:lpstr>
      <vt:lpstr>flagDS</vt:lpstr>
      <vt:lpstr>flagIndicat_List06_3</vt:lpstr>
      <vt:lpstr>flagMO</vt:lpstr>
      <vt:lpstr>flagSource</vt:lpstr>
      <vt:lpstr>flagST</vt:lpstr>
      <vt:lpstr>flagTN</vt:lpstr>
      <vt:lpstr>flagTS</vt:lpstr>
      <vt:lpstr>flagTwoTariff</vt:lpstr>
      <vt:lpstr>flagUsedTer_List01</vt:lpstr>
      <vt:lpstr>group_rates</vt:lpstr>
      <vt:lpstr>header_1</vt:lpstr>
      <vt:lpstr>header_10</vt:lpstr>
      <vt:lpstr>header_2</vt:lpstr>
      <vt:lpstr>header_3</vt:lpstr>
      <vt:lpstr>header_4</vt:lpstr>
      <vt:lpstr>header_5</vt:lpstr>
      <vt:lpstr>header_6</vt:lpstr>
      <vt:lpstr>header_7</vt:lpstr>
      <vt:lpstr>header_8</vt:lpstr>
      <vt:lpstr>header_9</vt:lpstr>
      <vt:lpstr>id_rates</vt:lpstr>
      <vt:lpstr>IDtariff_List05_1</vt:lpstr>
      <vt:lpstr>IDtariff_List05_10</vt:lpstr>
      <vt:lpstr>IDtariff_List05_11</vt:lpstr>
      <vt:lpstr>IDtariff_List05_13</vt:lpstr>
      <vt:lpstr>IDtariff_List05_2</vt:lpstr>
      <vt:lpstr>IDtariff_List05_3</vt:lpstr>
      <vt:lpstr>IDtariff_List05_3_i</vt:lpstr>
      <vt:lpstr>IDtariff_List05_4</vt:lpstr>
      <vt:lpstr>IDtariff_List05_5</vt:lpstr>
      <vt:lpstr>IDtariff_List05_6</vt:lpstr>
      <vt:lpstr>IDtariff_List05_7</vt:lpstr>
      <vt:lpstr>IDtariff_List05_8</vt:lpstr>
      <vt:lpstr>IDtariff_List05_9</vt:lpstr>
      <vt:lpstr>Info_Diff</vt:lpstr>
      <vt:lpstr>Info_Diff1</vt:lpstr>
      <vt:lpstr>Info_FilFlag</vt:lpstr>
      <vt:lpstr>Info_ForMOInListMO</vt:lpstr>
      <vt:lpstr>Info_ForMRInListMO</vt:lpstr>
      <vt:lpstr>Info_ForSKIInListMO</vt:lpstr>
      <vt:lpstr>Info_ForSKINumberInListMO</vt:lpstr>
      <vt:lpstr>Info_NoteStandarts</vt:lpstr>
      <vt:lpstr>Info_NoUpdates</vt:lpstr>
      <vt:lpstr>Info_PeriodInTitle</vt:lpstr>
      <vt:lpstr>Info_PrDiff</vt:lpstr>
      <vt:lpstr>Info_PublicationNotDisclosed</vt:lpstr>
      <vt:lpstr>Info_PublicationPdf</vt:lpstr>
      <vt:lpstr>Info_PublicationWeb</vt:lpstr>
      <vt:lpstr>Info_T_Podkl</vt:lpstr>
      <vt:lpstr>Info_TarName</vt:lpstr>
      <vt:lpstr>Info_TerExcludeHelp_1</vt:lpstr>
      <vt:lpstr>Info_TerExcludeHelp_2</vt:lpstr>
      <vt:lpstr>Info_TitleFil</vt:lpstr>
      <vt:lpstr>Info_TitleFlagCrossSubsidization</vt:lpstr>
      <vt:lpstr>Info_TitleFlagIstPubl</vt:lpstr>
      <vt:lpstr>Info_TitleFlagTwoPartTariff</vt:lpstr>
      <vt:lpstr>Info_TitleGroupRates</vt:lpstr>
      <vt:lpstr>Info_TitleKindPublication</vt:lpstr>
      <vt:lpstr>Info_TitleKindsOfGoods</vt:lpstr>
      <vt:lpstr>Info_TitlePublication</vt:lpstr>
      <vt:lpstr>Info_TitleType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instr_hyp2</vt:lpstr>
      <vt:lpstr>instr_hyp3</vt:lpstr>
      <vt:lpstr>isComponent</vt:lpstr>
      <vt:lpstr>isDiff</vt:lpstr>
      <vt:lpstr>isIndicat</vt:lpstr>
      <vt:lpstr>isSellers</vt:lpstr>
      <vt:lpstr>IstPub</vt:lpstr>
      <vt:lpstr>IstPub_ch</vt:lpstr>
      <vt:lpstr>kind_group_rates</vt:lpstr>
      <vt:lpstr>kind_group_rates_load</vt:lpstr>
      <vt:lpstr>kind_group_rates_load_ETS</vt:lpstr>
      <vt:lpstr>kind_group_rates_load_filter</vt:lpstr>
      <vt:lpstr>kind_group_rates_load_filter_ETS</vt:lpstr>
      <vt:lpstr>kind_of_activity</vt:lpstr>
      <vt:lpstr>kind_of_activity_WARM</vt:lpstr>
      <vt:lpstr>kind_of_cons</vt:lpstr>
      <vt:lpstr>kind_of_control_method</vt:lpstr>
      <vt:lpstr>kind_of_control_method_filter</vt:lpstr>
      <vt:lpstr>kind_of_data_type</vt:lpstr>
      <vt:lpstr>kind_of_diameters</vt:lpstr>
      <vt:lpstr>kind_of_diameters2</vt:lpstr>
      <vt:lpstr>kind_of_diff</vt:lpstr>
      <vt:lpstr>kind_of_forms</vt:lpstr>
      <vt:lpstr>kind_of_fuel</vt:lpstr>
      <vt:lpstr>kind_of_heat_transfer</vt:lpstr>
      <vt:lpstr>kind_of_heat_transfer2</vt:lpstr>
      <vt:lpstr>kind_of_heat_transfer3</vt:lpstr>
      <vt:lpstr>kind_of_load</vt:lpstr>
      <vt:lpstr>kind_of_load2</vt:lpstr>
      <vt:lpstr>kind_of_load3</vt:lpstr>
      <vt:lpstr>kind_of_load4</vt:lpstr>
      <vt:lpstr>kind_of_nameforms</vt:lpstr>
      <vt:lpstr>kind_of_NDS</vt:lpstr>
      <vt:lpstr>kind_of_NDS_tariff</vt:lpstr>
      <vt:lpstr>kind_of_NDS_tariff_people</vt:lpstr>
      <vt:lpstr>kind_of_nets</vt:lpstr>
      <vt:lpstr>kind_of_org_type</vt:lpstr>
      <vt:lpstr>kind_of_publication</vt:lpstr>
      <vt:lpstr>kind_of_scheme_in</vt:lpstr>
      <vt:lpstr>kind_of_scheme_in2</vt:lpstr>
      <vt:lpstr>kind_of_tariff_unit</vt:lpstr>
      <vt:lpstr>kind_of_unit</vt:lpstr>
      <vt:lpstr>kind_of_zak</vt:lpstr>
      <vt:lpstr>kpp</vt:lpstr>
      <vt:lpstr>LINK_RANGE</vt:lpstr>
      <vt:lpstr>List_H</vt:lpstr>
      <vt:lpstr>List_M</vt:lpstr>
      <vt:lpstr>LIST_MR_MO_OKTMO</vt:lpstr>
      <vt:lpstr>List01_CheckC</vt:lpstr>
      <vt:lpstr>List01_NameCol</vt:lpstr>
      <vt:lpstr>List01_REESTR_MO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List06_1_DP</vt:lpstr>
      <vt:lpstr>List06_1_MC</vt:lpstr>
      <vt:lpstr>List06_1_MC2</vt:lpstr>
      <vt:lpstr>List06_1_note</vt:lpstr>
      <vt:lpstr>List06_1_Period</vt:lpstr>
      <vt:lpstr>List06_10_DP</vt:lpstr>
      <vt:lpstr>List06_10_MC2</vt:lpstr>
      <vt:lpstr>List06_10_note</vt:lpstr>
      <vt:lpstr>List06_10_Period</vt:lpstr>
      <vt:lpstr>List06_10_pl</vt:lpstr>
      <vt:lpstr>List06_10_region</vt:lpstr>
      <vt:lpstr>List06_13_DP</vt:lpstr>
      <vt:lpstr>List06_13_MC</vt:lpstr>
      <vt:lpstr>List06_13_MC2</vt:lpstr>
      <vt:lpstr>List06_13_note</vt:lpstr>
      <vt:lpstr>List06_13_Period</vt:lpstr>
      <vt:lpstr>List06_2_DP</vt:lpstr>
      <vt:lpstr>List06_2_MC</vt:lpstr>
      <vt:lpstr>List06_2_MC2</vt:lpstr>
      <vt:lpstr>List06_2_note</vt:lpstr>
      <vt:lpstr>List06_2_Period</vt:lpstr>
      <vt:lpstr>List06_3_DP</vt:lpstr>
      <vt:lpstr>List06_3_i_DP</vt:lpstr>
      <vt:lpstr>List06_3_i_GroundMaterials</vt:lpstr>
      <vt:lpstr>List06_3_i_MC</vt:lpstr>
      <vt:lpstr>List06_3_i_MC2</vt:lpstr>
      <vt:lpstr>List06_3_i_note</vt:lpstr>
      <vt:lpstr>List06_3_i_Period</vt:lpstr>
      <vt:lpstr>List06_3_MC</vt:lpstr>
      <vt:lpstr>List06_3_MC2</vt:lpstr>
      <vt:lpstr>List06_3_note</vt:lpstr>
      <vt:lpstr>List06_3_Period</vt:lpstr>
      <vt:lpstr>List06_4_DP</vt:lpstr>
      <vt:lpstr>List06_4_MC2</vt:lpstr>
      <vt:lpstr>List06_4_note</vt:lpstr>
      <vt:lpstr>List06_4_Period</vt:lpstr>
      <vt:lpstr>List06_5_0</vt:lpstr>
      <vt:lpstr>List06_5_DP</vt:lpstr>
      <vt:lpstr>List06_5_MC</vt:lpstr>
      <vt:lpstr>List06_5_MC2</vt:lpstr>
      <vt:lpstr>List06_5_note</vt:lpstr>
      <vt:lpstr>List06_5_Period</vt:lpstr>
      <vt:lpstr>List06_6_DP</vt:lpstr>
      <vt:lpstr>List06_6_MC</vt:lpstr>
      <vt:lpstr>List06_6_MC2</vt:lpstr>
      <vt:lpstr>List06_6_note</vt:lpstr>
      <vt:lpstr>List06_6_Period</vt:lpstr>
      <vt:lpstr>List06_7_DP</vt:lpstr>
      <vt:lpstr>List06_7_MC</vt:lpstr>
      <vt:lpstr>List06_7_MC2</vt:lpstr>
      <vt:lpstr>List06_7_note</vt:lpstr>
      <vt:lpstr>List06_7_Period</vt:lpstr>
      <vt:lpstr>List06_8_DP</vt:lpstr>
      <vt:lpstr>List06_8_MC</vt:lpstr>
      <vt:lpstr>List06_8_MC2</vt:lpstr>
      <vt:lpstr>List06_8_note</vt:lpstr>
      <vt:lpstr>List06_8_Period</vt:lpstr>
      <vt:lpstr>List06_9_DP</vt:lpstr>
      <vt:lpstr>List06_9_MC</vt:lpstr>
      <vt:lpstr>List06_9_MC2</vt:lpstr>
      <vt:lpstr>List06_9_note</vt:lpstr>
      <vt:lpstr>List06_9_Period</vt:lpstr>
      <vt:lpstr>List06_9_pl</vt:lpstr>
      <vt:lpstr>List11_GroundMaterials_1</vt:lpstr>
      <vt:lpstr>List11_note</vt:lpstr>
      <vt:lpstr>List12_Date</vt:lpstr>
      <vt:lpstr>List12_GroundMaterials_1</vt:lpstr>
      <vt:lpstr>List12_note</vt:lpstr>
      <vt:lpstr>ListForms</vt:lpstr>
      <vt:lpstr>logical</vt:lpstr>
      <vt:lpstr>mo_List01</vt:lpstr>
      <vt:lpstr>MODesc</vt:lpstr>
      <vt:lpstr>MONTH</vt:lpstr>
      <vt:lpstr>mr_List01</vt:lpstr>
      <vt:lpstr>mrCopy_List01</vt:lpstr>
      <vt:lpstr>mrmoCopy_List01</vt:lpstr>
      <vt:lpstr>nalog</vt:lpstr>
      <vt:lpstr>name_rates</vt:lpstr>
      <vt:lpstr>name_rates_4</vt:lpstr>
      <vt:lpstr>name_rates_4_filter</vt:lpstr>
      <vt:lpstr>name_rates_8</vt:lpstr>
      <vt:lpstr>name_rates_8_filter</vt:lpstr>
      <vt:lpstr>nameApr</vt:lpstr>
      <vt:lpstr>NameOrPr</vt:lpstr>
      <vt:lpstr>NameOrPr_ch</vt:lpstr>
      <vt:lpstr>numberPr</vt:lpstr>
      <vt:lpstr>numberPr_ch</vt:lpstr>
      <vt:lpstr>OneRates_1</vt:lpstr>
      <vt:lpstr>OneRates_13</vt:lpstr>
      <vt:lpstr>OneRates_2</vt:lpstr>
      <vt:lpstr>OneRates_3</vt:lpstr>
      <vt:lpstr>OneRates_3_i</vt:lpstr>
      <vt:lpstr>OneRates_4</vt:lpstr>
      <vt:lpstr>OneRates_5</vt:lpstr>
      <vt:lpstr>OneRates_5_comp</vt:lpstr>
      <vt:lpstr>OneRates_5_comp_p</vt:lpstr>
      <vt:lpstr>OneRates_5_p</vt:lpstr>
      <vt:lpstr>OneRates_6</vt:lpstr>
      <vt:lpstr>OneRates_7</vt:lpstr>
      <vt:lpstr>org</vt:lpstr>
      <vt:lpstr>Org_Address</vt:lpstr>
      <vt:lpstr>ORG_END_DATE</vt:lpstr>
      <vt:lpstr>Org_main</vt:lpstr>
      <vt:lpstr>ORG_START_DATE</vt:lpstr>
      <vt:lpstr>otv_lico_name</vt:lpstr>
      <vt:lpstr>pCng_List11_1</vt:lpstr>
      <vt:lpstr>pCng_List11_2</vt:lpstr>
      <vt:lpstr>pCng_List11_3</vt:lpstr>
      <vt:lpstr>pCng_List12_1</vt:lpstr>
      <vt:lpstr>pCng_List12_2</vt:lpstr>
      <vt:lpstr>pCng_List12_6</vt:lpstr>
      <vt:lpstr>pDbl_List12_5</vt:lpstr>
      <vt:lpstr>pDbl_List12_5_copy</vt:lpstr>
      <vt:lpstr>pDbl_List12_5_copy2</vt:lpstr>
      <vt:lpstr>pDel_Comm</vt:lpstr>
      <vt:lpstr>pDel_List01_0</vt:lpstr>
      <vt:lpstr>pDel_List01_1</vt:lpstr>
      <vt:lpstr>pDel_List01_2</vt:lpstr>
      <vt:lpstr>pDel_List02</vt:lpstr>
      <vt:lpstr>pDel_List02_1</vt:lpstr>
      <vt:lpstr>pDel_List02_2</vt:lpstr>
      <vt:lpstr>pDel_List02_3</vt:lpstr>
      <vt:lpstr>pDel_List02_4</vt:lpstr>
      <vt:lpstr>pDel_List03</vt:lpstr>
      <vt:lpstr>pDel_List06_1_1</vt:lpstr>
      <vt:lpstr>pDel_List06_1_2</vt:lpstr>
      <vt:lpstr>pDel_List06_1_3</vt:lpstr>
      <vt:lpstr>pDel_List06_10_4</vt:lpstr>
      <vt:lpstr>pDel_List06_10_5</vt:lpstr>
      <vt:lpstr>pDel_List06_13_1</vt:lpstr>
      <vt:lpstr>pDel_List06_13_2</vt:lpstr>
      <vt:lpstr>pDel_List06_13_3</vt:lpstr>
      <vt:lpstr>pDel_List06_2_1</vt:lpstr>
      <vt:lpstr>pDel_List06_2_2</vt:lpstr>
      <vt:lpstr>pDel_List06_2_3</vt:lpstr>
      <vt:lpstr>pDel_List06_3_1</vt:lpstr>
      <vt:lpstr>pDel_List06_3_2</vt:lpstr>
      <vt:lpstr>pDel_List06_3_3</vt:lpstr>
      <vt:lpstr>pDel_List06_3_i_1</vt:lpstr>
      <vt:lpstr>pDel_List06_3_i_2</vt:lpstr>
      <vt:lpstr>pDel_List06_3_i_3</vt:lpstr>
      <vt:lpstr>pDel_List06_4_1</vt:lpstr>
      <vt:lpstr>pDel_List06_4_2</vt:lpstr>
      <vt:lpstr>pDel_List06_4_3</vt:lpstr>
      <vt:lpstr>pDel_List06_5_1</vt:lpstr>
      <vt:lpstr>pDel_List06_5_2</vt:lpstr>
      <vt:lpstr>pDel_List06_5_3</vt:lpstr>
      <vt:lpstr>pDel_List06_6_1</vt:lpstr>
      <vt:lpstr>pDel_List06_6_2</vt:lpstr>
      <vt:lpstr>pDel_List06_6_3</vt:lpstr>
      <vt:lpstr>pDel_List06_7_1</vt:lpstr>
      <vt:lpstr>pDel_List06_7_2</vt:lpstr>
      <vt:lpstr>pDel_List06_7_3</vt:lpstr>
      <vt:lpstr>pDel_List06_8_1</vt:lpstr>
      <vt:lpstr>pDel_List06_8_2</vt:lpstr>
      <vt:lpstr>pDel_List06_8_3</vt:lpstr>
      <vt:lpstr>pDel_List06_9_5</vt:lpstr>
      <vt:lpstr>pDel_List07</vt:lpstr>
      <vt:lpstr>pDel_List11_1</vt:lpstr>
      <vt:lpstr>pDel_List11_2</vt:lpstr>
      <vt:lpstr>pDel_List11_3</vt:lpstr>
      <vt:lpstr>pDel_List12_1</vt:lpstr>
      <vt:lpstr>pDel_List12_2</vt:lpstr>
      <vt:lpstr>pDel_List12_3</vt:lpstr>
      <vt:lpstr>pDel_List12_4</vt:lpstr>
      <vt:lpstr>pDel_List12_5</vt:lpstr>
      <vt:lpstr>pDel_List12_6</vt:lpstr>
      <vt:lpstr>periodEnd</vt:lpstr>
      <vt:lpstr>periodStart</vt:lpstr>
      <vt:lpstr>pIns_Comm</vt:lpstr>
      <vt:lpstr>pIns_List01_0</vt:lpstr>
      <vt:lpstr>pIns_List02</vt:lpstr>
      <vt:lpstr>pIns_List03</vt:lpstr>
      <vt:lpstr>pIns_List06_1_Period</vt:lpstr>
      <vt:lpstr>pIns_List06_10_Period</vt:lpstr>
      <vt:lpstr>pIns_List06_13_Period</vt:lpstr>
      <vt:lpstr>pIns_List06_2_Period</vt:lpstr>
      <vt:lpstr>pIns_List06_3_i_Period</vt:lpstr>
      <vt:lpstr>pIns_List06_3_Period</vt:lpstr>
      <vt:lpstr>pIns_List06_4_Period</vt:lpstr>
      <vt:lpstr>pIns_List06_5_Period</vt:lpstr>
      <vt:lpstr>pIns_List06_6_Period</vt:lpstr>
      <vt:lpstr>pIns_List06_7_Period</vt:lpstr>
      <vt:lpstr>pIns_List06_8_Period</vt:lpstr>
      <vt:lpstr>pIns_List06_9_Period</vt:lpstr>
      <vt:lpstr>pIns_List07</vt:lpstr>
      <vt:lpstr>pIns_List11_1</vt:lpstr>
      <vt:lpstr>pIns_List11_2</vt:lpstr>
      <vt:lpstr>pIns_List11_3</vt:lpstr>
      <vt:lpstr>pIns_List12_1</vt:lpstr>
      <vt:lpstr>pIns_List12_2</vt:lpstr>
      <vt:lpstr>pIns_List12_3</vt:lpstr>
      <vt:lpstr>pIns_List12_4</vt:lpstr>
      <vt:lpstr>pIns_List12_5</vt:lpstr>
      <vt:lpstr>pIns_List12_6</vt:lpstr>
      <vt:lpstr>pr_List06_1</vt:lpstr>
      <vt:lpstr>pr_List06_10</vt:lpstr>
      <vt:lpstr>pr_List06_13</vt:lpstr>
      <vt:lpstr>pr_List06_2</vt:lpstr>
      <vt:lpstr>pr_List06_3</vt:lpstr>
      <vt:lpstr>pr_List06_3_i</vt:lpstr>
      <vt:lpstr>pr_List06_4</vt:lpstr>
      <vt:lpstr>pr_List06_5</vt:lpstr>
      <vt:lpstr>pr_List06_6</vt:lpstr>
      <vt:lpstr>pr_List06_7</vt:lpstr>
      <vt:lpstr>pr_List06_8</vt:lpstr>
      <vt:lpstr>pr_List06_9</vt:lpstr>
      <vt:lpstr>pVDel_List06_1</vt:lpstr>
      <vt:lpstr>pVDel_List06_10</vt:lpstr>
      <vt:lpstr>pVDel_List06_13</vt:lpstr>
      <vt:lpstr>pVDel_List06_2</vt:lpstr>
      <vt:lpstr>pVDel_List06_3</vt:lpstr>
      <vt:lpstr>pVDel_List06_3_i</vt:lpstr>
      <vt:lpstr>pVDel_List06_4</vt:lpstr>
      <vt:lpstr>pVDel_List06_5</vt:lpstr>
      <vt:lpstr>pVDel_List06_6</vt:lpstr>
      <vt:lpstr>pVDel_List06_7</vt:lpstr>
      <vt:lpstr>pVDel_List06_8</vt:lpstr>
      <vt:lpstr>pVDel_List06_9</vt:lpstr>
      <vt:lpstr>QUARTER</vt:lpstr>
      <vt:lpstr>REESTR_LINK_RANGE</vt:lpstr>
      <vt:lpstr>REESTR_ORG_RANGE</vt:lpstr>
      <vt:lpstr>REESTR_VED_RANGE</vt:lpstr>
      <vt:lpstr>REESTR_VT_RANGE</vt:lpstr>
      <vt:lpstr>REGION</vt:lpstr>
      <vt:lpstr>region_name</vt:lpstr>
      <vt:lpstr>RegulatoryPeriod</vt:lpstr>
      <vt:lpstr>shema_podkl_2</vt:lpstr>
      <vt:lpstr>shema_podkl_3</vt:lpstr>
      <vt:lpstr>shema_podkl_3_i</vt:lpstr>
      <vt:lpstr>SKI_number</vt:lpstr>
      <vt:lpstr>tariffDesc</vt:lpstr>
      <vt:lpstr>TECH_ORG_ID</vt:lpstr>
      <vt:lpstr>ter_List01</vt:lpstr>
      <vt:lpstr>terCopy_List01</vt:lpstr>
      <vt:lpstr>TitlePr_ch</vt:lpstr>
      <vt:lpstr>TwoRates_1</vt:lpstr>
      <vt:lpstr>TwoRates_13</vt:lpstr>
      <vt:lpstr>TwoRates_2</vt:lpstr>
      <vt:lpstr>TwoRates_3</vt:lpstr>
      <vt:lpstr>TwoRates_3_i</vt:lpstr>
      <vt:lpstr>TwoRates_5</vt:lpstr>
      <vt:lpstr>TwoRates_5_comp</vt:lpstr>
      <vt:lpstr>TwoRates_5_comp_p</vt:lpstr>
      <vt:lpstr>TwoRates_5_p</vt:lpstr>
      <vt:lpstr>TwoRates_6</vt:lpstr>
      <vt:lpstr>TwoRates_7</vt:lpstr>
      <vt:lpstr>type_org</vt:lpstr>
      <vt:lpstr>UpdStatus</vt:lpstr>
      <vt:lpstr>VDET_END_DATE</vt:lpstr>
      <vt:lpstr>VDET_START_DATE</vt:lpstr>
      <vt:lpstr>version</vt:lpstr>
      <vt:lpstr>vid_teplnos_1</vt:lpstr>
      <vt:lpstr>vid_teplnos_10</vt:lpstr>
      <vt:lpstr>vid_teplnos_11</vt:lpstr>
      <vt:lpstr>vid_teplnos_12</vt:lpstr>
      <vt:lpstr>vid_teplnos_2</vt:lpstr>
      <vt:lpstr>vid_teplnos_3</vt:lpstr>
      <vt:lpstr>vid_teplnos_4</vt:lpstr>
      <vt:lpstr>vid_teplnos_5</vt:lpstr>
      <vt:lpstr>vid_teplnos_6</vt:lpstr>
      <vt:lpstr>vid_teplnos_7</vt:lpstr>
      <vt:lpstr>vid_teplnos_8</vt:lpstr>
      <vt:lpstr>vid_teplnos_9</vt:lpstr>
      <vt:lpstr>VidTopl</vt:lpstr>
      <vt:lpstr>VidTopl_1</vt:lpstr>
      <vt:lpstr>VidTopl_2</vt:lpstr>
      <vt:lpstr>VidTopl_3</vt:lpstr>
      <vt:lpstr>warmNote</vt:lpstr>
      <vt:lpstr>warmSource</vt:lpstr>
      <vt:lpstr>year_list</vt:lpstr>
      <vt:lpstr>year_list1</vt:lpstr>
    </vt:vector>
  </TitlesOfParts>
  <Company>ФАС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Информация, подлежащая раскрытию организациями сферы теплоснабжения (цены и тарифы)</dc:title>
  <dc:subject>Информация, подлежащая раскрытию организациями сферы теплоснабжения (цены и тарифы)</dc:subject>
  <dc:creator>Анна Владимировна Туравинина</dc:creator>
  <cp:lastModifiedBy>Анна Владимировна Туравинина</cp:lastModifiedBy>
  <cp:lastPrinted>2013-08-29T08:11:20Z</cp:lastPrinted>
  <dcterms:created xsi:type="dcterms:W3CDTF">2004-05-21T07:18:45Z</dcterms:created>
  <dcterms:modified xsi:type="dcterms:W3CDTF">2021-11-17T13:01:05Z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FAS.JKH.OPEN.INFO.PRICE.WARM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1.0.2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YEAR</vt:lpwstr>
  </property>
  <property fmtid="{D5CDD505-2E9C-101B-9397-08002B2CF9AE}" pid="18" name="TypePlanning">
    <vt:lpwstr>PLAN</vt:lpwstr>
  </property>
  <property fmtid="{D5CDD505-2E9C-101B-9397-08002B2CF9AE}" pid="19" name="ProtectBook">
    <vt:i4>0</vt:i4>
  </property>
</Properties>
</file>